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ivotTables/pivotTable1.xml" ContentType="application/vnd.openxmlformats-officedocument.spreadsheetml.pivotTable+xml"/>
  <Override PartName="/xl/tables/table3.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filterPrivacy="1" codeName="ThisWorkbook" hidePivotFieldList="1"/>
  <xr:revisionPtr revIDLastSave="0" documentId="13_ncr:1_{797BFC5C-179C-4C9F-804D-002A9D909DBC}" xr6:coauthVersionLast="47" xr6:coauthVersionMax="47" xr10:uidLastSave="{00000000-0000-0000-0000-000000000000}"/>
  <bookViews>
    <workbookView xWindow="28875" yWindow="795" windowWidth="26910" windowHeight="14505" tabRatio="415" xr2:uid="{00000000-000D-0000-FFFF-FFFF00000000}"/>
  </bookViews>
  <sheets>
    <sheet name="General" sheetId="13" r:id="rId1"/>
    <sheet name="Budget" sheetId="12" r:id="rId2"/>
    <sheet name="Schedule" sheetId="11" r:id="rId3"/>
  </sheets>
  <definedNames>
    <definedName name="_xlnm._FilterDatabase" localSheetId="2" hidden="1">Schedule!#REF!</definedName>
    <definedName name="CCEmail">General!$B$11</definedName>
    <definedName name="ContractingContact">General!$B$10</definedName>
    <definedName name="ContractNumber">General!$B$6</definedName>
    <definedName name="ICEmail">General!$B$13</definedName>
    <definedName name="InvoicingContact">General!$B$12</definedName>
    <definedName name="PIEmail">General!$B$9</definedName>
    <definedName name="PrincipalInvestigator">General!$B$8</definedName>
    <definedName name="_xlnm.Print_Titles" localSheetId="2">Schedule!$4:$5</definedName>
    <definedName name="Project_Start">Schedule!$P$3</definedName>
    <definedName name="ProjectCode">General!$B$4</definedName>
    <definedName name="ProjectName">General!$B$3</definedName>
    <definedName name="ResearchContractor">General!$B$7</definedName>
    <definedName name="Scrolling_Increment">Schedule!$E$4</definedName>
    <definedName name="startdate">General!$B$14</definedName>
    <definedName name="Today" localSheetId="2">TODAY()</definedName>
  </definedNames>
  <calcPr calcId="191029"/>
  <pivotCaches>
    <pivotCache cacheId="1783"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 i="11" l="1"/>
  <c r="K12" i="11"/>
  <c r="K11" i="11"/>
  <c r="K10" i="11"/>
  <c r="K9" i="11"/>
  <c r="K8" i="11"/>
  <c r="K7" i="11"/>
  <c r="K6" i="11"/>
  <c r="F6" i="11"/>
  <c r="A7" i="11"/>
  <c r="B7" i="11" s="1"/>
  <c r="A8" i="11"/>
  <c r="B8" i="11" s="1"/>
  <c r="A9" i="11"/>
  <c r="B9" i="11" s="1"/>
  <c r="A10" i="11"/>
  <c r="B10" i="11" s="1"/>
  <c r="A11" i="11"/>
  <c r="B11" i="11" s="1"/>
  <c r="A12" i="11"/>
  <c r="B12" i="11" s="1"/>
  <c r="A13" i="11"/>
  <c r="B13" i="11" s="1"/>
  <c r="A6" i="11"/>
  <c r="B6" i="11" s="1"/>
  <c r="B11" i="12" l="1"/>
  <c r="B12" i="12" s="1"/>
  <c r="B7" i="12"/>
  <c r="B8" i="12" s="1"/>
  <c r="H8" i="12"/>
  <c r="H7" i="12"/>
  <c r="H9" i="12"/>
  <c r="H10" i="12"/>
  <c r="H11" i="12"/>
  <c r="H12" i="12"/>
  <c r="H13" i="12"/>
  <c r="H14" i="12"/>
  <c r="C11" i="12"/>
  <c r="A2" i="12"/>
  <c r="A1" i="12"/>
  <c r="A2" i="11"/>
  <c r="A1" i="11"/>
  <c r="C7" i="12" l="1"/>
  <c r="B9" i="12"/>
  <c r="C8" i="12"/>
  <c r="C12" i="12"/>
  <c r="B13" i="12"/>
  <c r="H5" i="12"/>
  <c r="H13" i="11"/>
  <c r="H12" i="11"/>
  <c r="H11" i="11"/>
  <c r="H10" i="11"/>
  <c r="H9" i="11"/>
  <c r="H8" i="11"/>
  <c r="H7" i="11"/>
  <c r="F7" i="11"/>
  <c r="H6" i="11"/>
  <c r="J6" i="11" s="1"/>
  <c r="M4" i="11"/>
  <c r="F8" i="11" l="1"/>
  <c r="J7" i="11"/>
  <c r="B14" i="12"/>
  <c r="C13" i="12"/>
  <c r="B10" i="12"/>
  <c r="C10" i="12" s="1"/>
  <c r="C9" i="12"/>
  <c r="L7" i="11"/>
  <c r="N7" i="11" s="1"/>
  <c r="P3" i="11"/>
  <c r="P5" i="11" s="1"/>
  <c r="F9" i="11" l="1"/>
  <c r="J8" i="11"/>
  <c r="L8" i="11"/>
  <c r="N8" i="11" s="1"/>
  <c r="L13" i="11"/>
  <c r="N13" i="11" s="1"/>
  <c r="L12" i="11"/>
  <c r="N12" i="11" s="1"/>
  <c r="L11" i="11"/>
  <c r="N11" i="11" s="1"/>
  <c r="C14" i="12"/>
  <c r="L6" i="11"/>
  <c r="N6" i="11" s="1"/>
  <c r="Q5" i="11"/>
  <c r="Q4" i="11"/>
  <c r="P8" i="11"/>
  <c r="P6" i="11"/>
  <c r="F10" i="11" l="1"/>
  <c r="J9" i="11"/>
  <c r="L10" i="11"/>
  <c r="N10" i="11" s="1"/>
  <c r="R5" i="11"/>
  <c r="Q8" i="11"/>
  <c r="Q10" i="11"/>
  <c r="Q6" i="11"/>
  <c r="F11" i="11" l="1"/>
  <c r="J10" i="11"/>
  <c r="P10" i="11"/>
  <c r="S5" i="11"/>
  <c r="R6" i="11"/>
  <c r="R10" i="11"/>
  <c r="R11" i="11"/>
  <c r="R8" i="11"/>
  <c r="F12" i="11" l="1"/>
  <c r="J11" i="11"/>
  <c r="P11" i="11"/>
  <c r="Q11" i="11"/>
  <c r="L9" i="11"/>
  <c r="K4" i="11"/>
  <c r="T5" i="11"/>
  <c r="U4" i="11" s="1"/>
  <c r="S6" i="11"/>
  <c r="S11" i="11"/>
  <c r="S10" i="11"/>
  <c r="S8" i="11"/>
  <c r="F13" i="11" l="1"/>
  <c r="J12" i="11"/>
  <c r="N9" i="11"/>
  <c r="N4" i="11" s="1"/>
  <c r="L4" i="11"/>
  <c r="U5" i="11"/>
  <c r="T10" i="11"/>
  <c r="T6" i="11"/>
  <c r="T8" i="11"/>
  <c r="T13" i="11"/>
  <c r="T11" i="11"/>
  <c r="J13" i="11" l="1"/>
  <c r="P13" i="11"/>
  <c r="Q13" i="11"/>
  <c r="R13" i="11"/>
  <c r="S13" i="11"/>
  <c r="V5" i="11"/>
  <c r="U8" i="11"/>
  <c r="U6" i="11"/>
  <c r="U10" i="11"/>
  <c r="U11" i="11"/>
  <c r="U13" i="11"/>
  <c r="W5" i="11" l="1"/>
  <c r="V11" i="11"/>
  <c r="V13" i="11"/>
  <c r="V8" i="11"/>
  <c r="V6" i="11"/>
  <c r="V10" i="11"/>
  <c r="X5" i="11" l="1"/>
  <c r="Y4" i="11" s="1"/>
  <c r="W10" i="11"/>
  <c r="W6" i="11"/>
  <c r="W8" i="11"/>
  <c r="W11" i="11"/>
  <c r="W13" i="11"/>
  <c r="Y5" i="11" l="1"/>
  <c r="X8" i="11"/>
  <c r="X10" i="11"/>
  <c r="X13" i="11"/>
  <c r="X11" i="11"/>
  <c r="X6" i="11"/>
  <c r="Z5" i="11" l="1"/>
  <c r="Y10" i="11"/>
  <c r="Y8" i="11"/>
  <c r="Y11" i="11"/>
  <c r="Y6" i="11"/>
  <c r="Y13" i="11"/>
  <c r="AA5" i="11" l="1"/>
  <c r="Z6" i="11"/>
  <c r="Z10" i="11"/>
  <c r="Z13" i="11"/>
  <c r="Z8" i="11"/>
  <c r="Z11" i="11"/>
  <c r="AB5" i="11" l="1"/>
  <c r="AC4" i="11" s="1"/>
  <c r="AA8" i="11"/>
  <c r="AA10" i="11"/>
  <c r="AA11" i="11"/>
  <c r="AA13" i="11"/>
  <c r="AA6" i="11"/>
  <c r="AC5" i="11" l="1"/>
  <c r="AB6" i="11"/>
  <c r="AB8" i="11"/>
  <c r="AB10" i="11"/>
  <c r="AB13" i="11"/>
  <c r="AB11" i="11"/>
  <c r="AD5" i="11" l="1"/>
  <c r="AC8" i="11"/>
  <c r="AC10" i="11"/>
  <c r="AC13" i="11"/>
  <c r="AC11" i="11"/>
  <c r="AC6" i="11"/>
  <c r="AE5" i="11" l="1"/>
  <c r="AF5" i="11" s="1"/>
  <c r="AG4" i="11" s="1"/>
  <c r="AD6" i="11"/>
  <c r="AD11" i="11"/>
  <c r="AD8" i="11"/>
  <c r="AD13" i="11"/>
  <c r="AD10" i="11"/>
  <c r="AG5" i="11" l="1"/>
  <c r="AE8" i="11"/>
  <c r="AE6" i="11"/>
  <c r="AE11" i="11"/>
  <c r="AE10" i="11"/>
  <c r="AE13" i="11"/>
  <c r="AH5" i="11" l="1"/>
  <c r="AF6" i="11"/>
  <c r="AF13" i="11"/>
  <c r="AF11" i="11"/>
  <c r="AF8" i="11"/>
  <c r="AF10" i="11"/>
  <c r="AI5" i="11" l="1"/>
  <c r="AG8" i="11"/>
  <c r="AG6" i="11"/>
  <c r="AG11" i="11"/>
  <c r="AG10" i="11"/>
  <c r="AG13" i="11"/>
  <c r="AJ5" i="11" l="1"/>
  <c r="AK4" i="11" s="1"/>
  <c r="AH8" i="11"/>
  <c r="AH6" i="11"/>
  <c r="AH11" i="11"/>
  <c r="AH10" i="11"/>
  <c r="AH13" i="11"/>
  <c r="AK5" i="11" l="1"/>
  <c r="AI6" i="11"/>
  <c r="AI8" i="11"/>
  <c r="AI11" i="11"/>
  <c r="AI10" i="11"/>
  <c r="AI13" i="11"/>
  <c r="AL5" i="11" l="1"/>
  <c r="AJ10" i="11"/>
  <c r="AJ8" i="11"/>
  <c r="AJ11" i="11"/>
  <c r="AJ13" i="11"/>
  <c r="AJ6" i="11"/>
  <c r="AM5" i="11" l="1"/>
  <c r="AK6" i="11"/>
  <c r="AK8" i="11"/>
  <c r="AK11" i="11"/>
  <c r="AK13" i="11"/>
  <c r="AK10" i="11"/>
  <c r="AN5" i="11" l="1"/>
  <c r="AO4" i="11" s="1"/>
  <c r="AL8" i="11"/>
  <c r="AL10" i="11"/>
  <c r="AL13" i="11"/>
  <c r="AL11" i="11"/>
  <c r="AL6" i="11"/>
  <c r="AO5" i="11" l="1"/>
  <c r="AM8" i="11"/>
  <c r="AM6" i="11"/>
  <c r="AM10" i="11"/>
  <c r="AM13" i="11"/>
  <c r="AM11" i="11"/>
  <c r="AP5" i="11" l="1"/>
  <c r="AN13" i="11"/>
  <c r="AN8" i="11"/>
  <c r="AN6" i="11"/>
  <c r="AN11" i="11"/>
  <c r="AN10" i="11"/>
  <c r="AQ5" i="11" l="1"/>
  <c r="AO13" i="11"/>
  <c r="AO8" i="11"/>
  <c r="AO10" i="11"/>
  <c r="AO6" i="11"/>
  <c r="AO11" i="11"/>
  <c r="AR5" i="11" l="1"/>
  <c r="AS4" i="11" s="1"/>
  <c r="AP11" i="11"/>
  <c r="AP8" i="11"/>
  <c r="AP13" i="11"/>
  <c r="AP6" i="11"/>
  <c r="AP10" i="11"/>
  <c r="AS5" i="11" l="1"/>
  <c r="AQ6" i="11"/>
  <c r="AQ13" i="11"/>
  <c r="AQ10" i="11"/>
  <c r="AQ11" i="11"/>
  <c r="AQ8" i="11"/>
  <c r="AT5" i="11" l="1"/>
  <c r="AR10" i="11"/>
  <c r="AR11" i="11"/>
  <c r="AR6" i="11"/>
  <c r="AR13" i="11"/>
  <c r="AR8" i="11"/>
  <c r="AU5" i="11" l="1"/>
  <c r="AS10" i="11"/>
  <c r="AS8" i="11"/>
  <c r="AS13" i="11"/>
  <c r="AS11" i="11"/>
  <c r="AS6" i="11"/>
  <c r="AV5" i="11" l="1"/>
  <c r="AW4" i="11" s="1"/>
  <c r="AT13" i="11"/>
  <c r="AT6" i="11"/>
  <c r="AT8" i="11"/>
  <c r="AT10" i="11"/>
  <c r="AT11" i="11"/>
  <c r="AW5" i="11" l="1"/>
  <c r="AU6" i="11"/>
  <c r="AU13" i="11"/>
  <c r="AU8" i="11"/>
  <c r="AU11" i="11"/>
  <c r="AU10" i="11"/>
  <c r="AX5" i="11" l="1"/>
  <c r="AV13" i="11"/>
  <c r="AV8" i="11"/>
  <c r="AV11" i="11"/>
  <c r="AV6" i="11"/>
  <c r="AV10" i="11"/>
  <c r="AY5" i="11" l="1"/>
  <c r="AW8" i="11"/>
  <c r="AW6" i="11"/>
  <c r="AW11" i="11"/>
  <c r="AW10" i="11"/>
  <c r="AW13" i="11"/>
  <c r="AZ5" i="11" l="1"/>
  <c r="BA4" i="11" s="1"/>
  <c r="AX10" i="11"/>
  <c r="AX8" i="11"/>
  <c r="AX11" i="11"/>
  <c r="AX6" i="11"/>
  <c r="AX13" i="11"/>
  <c r="BA5" i="11" l="1"/>
  <c r="AY11" i="11"/>
  <c r="AY6" i="11"/>
  <c r="AY10" i="11"/>
  <c r="AY8" i="11"/>
  <c r="AY13" i="11"/>
  <c r="BB5" i="11" l="1"/>
  <c r="AZ6" i="11"/>
  <c r="AZ13" i="11"/>
  <c r="AZ10" i="11"/>
  <c r="AZ11" i="11"/>
  <c r="AZ8" i="11"/>
  <c r="BC5" i="11" l="1"/>
  <c r="BA8" i="11"/>
  <c r="BA10" i="11"/>
  <c r="BA13" i="11"/>
  <c r="BA6" i="11"/>
  <c r="BA11" i="11"/>
  <c r="BD5" i="11" l="1"/>
  <c r="BE4" i="11" s="1"/>
  <c r="BB6" i="11"/>
  <c r="BB8" i="11"/>
  <c r="BB10" i="11"/>
  <c r="BB13" i="11"/>
  <c r="BB11" i="11"/>
  <c r="BE5" i="11" l="1"/>
  <c r="BC8" i="11"/>
  <c r="BC6" i="11"/>
  <c r="BC13" i="11"/>
  <c r="BC11" i="11"/>
  <c r="BC10" i="11"/>
  <c r="BF5" i="11" l="1"/>
  <c r="BD13" i="11"/>
  <c r="BD10" i="11"/>
  <c r="BD11" i="11"/>
  <c r="BD8" i="11"/>
  <c r="BD6" i="11"/>
  <c r="BG5" i="11" l="1"/>
  <c r="BE6" i="11"/>
  <c r="BE11" i="11"/>
  <c r="BE10" i="11"/>
  <c r="BE13" i="11"/>
  <c r="BE8" i="11"/>
  <c r="BH5" i="11" l="1"/>
  <c r="BF6" i="11"/>
  <c r="BF13" i="11"/>
  <c r="BF11" i="11"/>
  <c r="BF8" i="11"/>
  <c r="BF10" i="11"/>
  <c r="BI5" i="11" l="1"/>
  <c r="BG10" i="11"/>
  <c r="BG6" i="11"/>
  <c r="BG8" i="11"/>
  <c r="BG11" i="11"/>
  <c r="BG13" i="11"/>
  <c r="BJ5" i="11" l="1"/>
  <c r="BH13" i="11"/>
  <c r="BH10" i="11"/>
  <c r="BH11" i="11"/>
  <c r="BH6" i="11"/>
  <c r="BH8" i="11"/>
  <c r="BK5" i="11" l="1"/>
  <c r="BI6" i="11"/>
  <c r="BI10" i="11"/>
  <c r="BI8" i="11"/>
  <c r="BI11" i="11"/>
  <c r="BI13" i="11"/>
  <c r="BL5" i="11" l="1"/>
  <c r="BJ13" i="11"/>
  <c r="BJ8" i="11"/>
  <c r="BJ10" i="11"/>
  <c r="BJ6" i="11"/>
  <c r="BJ11" i="11"/>
  <c r="BM5" i="11" l="1"/>
  <c r="BK6" i="11"/>
  <c r="BK10" i="11"/>
  <c r="BK11" i="11"/>
  <c r="BK8" i="11"/>
  <c r="BK13" i="11"/>
  <c r="BN5" i="11" l="1"/>
  <c r="BL11" i="11"/>
  <c r="BL13" i="11"/>
  <c r="BL8" i="11"/>
  <c r="BL10" i="11"/>
  <c r="BL6" i="11"/>
  <c r="BO5" i="11" l="1"/>
  <c r="BM11" i="11"/>
  <c r="BM8" i="11"/>
  <c r="BM13" i="11"/>
  <c r="BM6" i="11"/>
  <c r="BM10" i="11"/>
  <c r="BP5" i="11" l="1"/>
  <c r="BN6" i="11"/>
  <c r="BN11" i="11"/>
  <c r="BN8" i="11"/>
  <c r="BN13" i="11"/>
  <c r="BN10" i="11"/>
  <c r="BQ5" i="11" l="1"/>
  <c r="BO11" i="11"/>
  <c r="BO6" i="11"/>
  <c r="BO13" i="11"/>
  <c r="BO10" i="11"/>
  <c r="BO8" i="11"/>
  <c r="BR5" i="11" l="1"/>
  <c r="BP8" i="11"/>
  <c r="BP6" i="11"/>
  <c r="BP10" i="11"/>
  <c r="BP11" i="11"/>
  <c r="BP13" i="11"/>
  <c r="BS5" i="11" l="1"/>
  <c r="BT5" i="11" s="1"/>
  <c r="BQ6" i="11"/>
  <c r="BQ11" i="11"/>
  <c r="BQ10" i="11"/>
  <c r="BQ8" i="11"/>
  <c r="BQ13" i="11"/>
  <c r="BT13" i="11" l="1"/>
  <c r="BT11" i="11"/>
  <c r="BT10" i="11"/>
  <c r="BT8" i="11"/>
  <c r="BT6" i="11"/>
  <c r="BU5" i="11"/>
  <c r="BR11" i="11"/>
  <c r="BR8" i="11"/>
  <c r="BR13" i="11"/>
  <c r="BR6" i="11"/>
  <c r="BR10" i="11"/>
  <c r="BU11" i="11" l="1"/>
  <c r="BU8" i="11"/>
  <c r="BU10" i="11"/>
  <c r="BV5" i="11"/>
  <c r="BU6" i="11"/>
  <c r="BU13" i="11"/>
  <c r="BS6" i="11"/>
  <c r="BS11" i="11"/>
  <c r="BS10" i="11"/>
  <c r="BS13" i="11"/>
  <c r="BS8" i="11"/>
  <c r="BV13" i="11" l="1"/>
  <c r="BV11" i="11"/>
  <c r="BV10" i="11"/>
  <c r="BV6" i="11"/>
  <c r="BV8" i="11"/>
  <c r="BW5" i="11"/>
  <c r="BW13" i="11" l="1"/>
  <c r="BW11" i="11"/>
  <c r="BW10" i="11"/>
  <c r="BW8" i="11"/>
  <c r="BX5" i="11"/>
  <c r="BW6" i="11"/>
  <c r="BX13" i="11" l="1"/>
  <c r="BX11" i="11"/>
  <c r="BX10" i="11"/>
  <c r="BX6" i="11"/>
  <c r="BX8" i="11"/>
  <c r="BY5" i="11"/>
  <c r="BY10" i="11" l="1"/>
  <c r="BY8" i="11"/>
  <c r="BZ5" i="11"/>
  <c r="BY11" i="11"/>
  <c r="BY13" i="11"/>
  <c r="BY6" i="11"/>
  <c r="BZ13" i="11" l="1"/>
  <c r="BZ11" i="11"/>
  <c r="BZ10" i="11"/>
  <c r="BZ8" i="11"/>
  <c r="CA5" i="11"/>
  <c r="BZ6" i="11"/>
  <c r="CA13" i="11" l="1"/>
  <c r="CA11" i="11"/>
  <c r="CA10" i="11"/>
  <c r="CA8" i="11"/>
  <c r="CA6" i="11"/>
  <c r="CB5" i="11"/>
  <c r="CB13" i="11" l="1"/>
  <c r="CB11" i="11"/>
  <c r="CB10" i="11"/>
  <c r="CB8" i="11"/>
  <c r="CC5" i="11"/>
  <c r="CB6" i="11"/>
  <c r="CC13" i="11" l="1"/>
  <c r="CD5" i="11"/>
  <c r="CC11" i="11"/>
  <c r="CC8" i="11"/>
  <c r="CC6" i="11"/>
  <c r="CC10" i="11"/>
  <c r="CD13" i="11" l="1"/>
  <c r="CD11" i="11"/>
  <c r="CD10" i="11"/>
  <c r="CD8" i="11"/>
  <c r="CD6" i="11"/>
  <c r="CE5" i="11"/>
  <c r="CE13" i="11" l="1"/>
  <c r="CE11" i="11"/>
  <c r="CE10" i="11"/>
  <c r="CE8" i="11"/>
  <c r="CE6" i="11"/>
  <c r="CF5" i="11"/>
  <c r="CF13" i="11" l="1"/>
  <c r="CF11" i="11"/>
  <c r="CF10" i="11"/>
  <c r="CF8" i="11"/>
  <c r="CF6" i="11"/>
  <c r="CG5" i="11"/>
  <c r="CG13" i="11" l="1"/>
  <c r="CG11" i="11"/>
  <c r="CH5" i="11"/>
  <c r="CG10" i="11"/>
  <c r="CG6" i="11"/>
  <c r="CG8" i="11"/>
  <c r="CH13" i="11" l="1"/>
  <c r="CH11" i="11"/>
  <c r="CH10" i="11"/>
  <c r="CH6" i="11"/>
  <c r="CH8" i="11"/>
  <c r="CI5" i="11"/>
  <c r="CI13" i="11" l="1"/>
  <c r="CI11" i="11"/>
  <c r="CI10" i="11"/>
  <c r="CI8" i="11"/>
  <c r="CI6" i="11"/>
  <c r="CJ5" i="11"/>
  <c r="CJ13" i="11" l="1"/>
  <c r="CJ11" i="11"/>
  <c r="CJ10" i="11"/>
  <c r="CJ8" i="11"/>
  <c r="CJ6" i="11"/>
  <c r="CK5" i="11"/>
  <c r="CK11" i="11" l="1"/>
  <c r="CK10" i="11"/>
  <c r="CK8" i="11"/>
  <c r="CL5" i="11"/>
  <c r="CK6" i="11"/>
  <c r="CK13" i="11"/>
  <c r="CL13" i="11" l="1"/>
  <c r="CL11" i="11"/>
  <c r="CL10" i="11"/>
  <c r="CL8" i="11"/>
  <c r="CM5" i="11"/>
  <c r="CL6" i="11"/>
  <c r="CM13" i="11" l="1"/>
  <c r="CM11" i="11"/>
  <c r="CM10" i="11"/>
  <c r="CM8" i="11"/>
  <c r="CM6" i="11"/>
  <c r="CN5" i="11"/>
  <c r="CN13" i="11" l="1"/>
  <c r="CN11" i="11"/>
  <c r="CN10" i="11"/>
  <c r="CN8" i="11"/>
  <c r="CN6" i="11"/>
  <c r="CO5" i="11"/>
  <c r="CO10" i="11" l="1"/>
  <c r="CO6" i="11"/>
  <c r="CP5" i="11"/>
  <c r="CO8" i="11"/>
  <c r="CO13" i="11"/>
  <c r="CO11" i="11"/>
  <c r="CP13" i="11" l="1"/>
  <c r="CP11" i="11"/>
  <c r="CP10" i="11"/>
  <c r="CQ5" i="11"/>
  <c r="CP8" i="11"/>
  <c r="CP6" i="11"/>
  <c r="CQ13" i="11" l="1"/>
  <c r="CQ11" i="11"/>
  <c r="CQ10" i="11"/>
  <c r="CQ8" i="11"/>
  <c r="CQ6" i="11"/>
  <c r="CR5" i="11"/>
  <c r="CR13" i="11" l="1"/>
  <c r="CR11" i="11"/>
  <c r="CR10" i="11"/>
  <c r="CR8" i="11"/>
  <c r="CR6" i="11"/>
  <c r="CS5" i="11"/>
  <c r="CS13" i="11" l="1"/>
  <c r="CS8" i="11"/>
  <c r="CS6" i="11"/>
  <c r="CT5" i="11"/>
  <c r="CS11" i="11"/>
  <c r="CS10" i="11"/>
  <c r="CT13" i="11" l="1"/>
  <c r="CT11" i="11"/>
  <c r="CT10" i="11"/>
  <c r="CT8" i="11"/>
  <c r="CT6" i="11"/>
  <c r="CU5" i="11"/>
  <c r="CU13" i="11" l="1"/>
  <c r="CU11" i="11"/>
  <c r="CU10" i="11"/>
  <c r="CU8" i="11"/>
  <c r="CU6" i="11"/>
  <c r="CV5" i="11"/>
  <c r="CV13" i="11" l="1"/>
  <c r="CV11" i="11"/>
  <c r="CV10" i="11"/>
  <c r="CV8" i="11"/>
  <c r="CV6" i="11"/>
  <c r="CW5" i="11"/>
  <c r="CW13" i="11" l="1"/>
  <c r="CW11" i="11"/>
  <c r="CX5" i="11"/>
  <c r="CW10" i="11"/>
  <c r="CW6" i="11"/>
  <c r="CW8" i="11"/>
  <c r="CX13" i="11" l="1"/>
  <c r="CX11" i="11"/>
  <c r="CX10" i="11"/>
  <c r="CX8" i="11"/>
  <c r="CX6" i="11"/>
  <c r="CY5" i="11"/>
  <c r="CY13" i="11" l="1"/>
  <c r="CY11" i="11"/>
  <c r="CY10" i="11"/>
  <c r="CY8" i="11"/>
  <c r="CY6" i="11"/>
  <c r="CZ5" i="11"/>
  <c r="CZ13" i="11" l="1"/>
  <c r="CZ11" i="11"/>
  <c r="CZ10" i="11"/>
  <c r="CZ8" i="11"/>
  <c r="CZ6" i="11"/>
  <c r="DA5" i="11"/>
  <c r="DA11" i="11" l="1"/>
  <c r="DA10" i="11"/>
  <c r="DB5" i="11"/>
  <c r="DA8" i="11"/>
  <c r="DA13" i="11"/>
  <c r="DA6" i="11"/>
  <c r="DB13" i="11" l="1"/>
  <c r="DB11" i="11"/>
  <c r="DB10" i="11"/>
  <c r="DB8" i="11"/>
  <c r="DC5" i="11"/>
  <c r="DB6" i="11"/>
  <c r="DC13" i="11" l="1"/>
  <c r="DC11" i="11"/>
  <c r="DC10" i="11"/>
  <c r="DC8" i="11"/>
  <c r="DC6"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tc={C2A1CB67-6174-4B56-8B86-FA32BF474066}</author>
    <author>tc={A604F834-EC80-4083-B32B-FD93D1D3A522}</author>
    <author>tc={BDEEA629-A85D-464D-9655-0BC0BA8D1BA0}</author>
    <author>tc={16B6424D-E7BF-409B-A358-6DE64012E0BF}</author>
    <author>tc={8DC132C2-0CD6-4A0D-9550-DBF7CFE083FF}</author>
  </authors>
  <commentList>
    <comment ref="G5" authorId="0" shapeId="0" xr:uid="{C2A1CB67-6174-4B56-8B86-FA32BF474066}">
      <text>
        <t>[Threaded comment]
Your version of Excel allows you to read this threaded comment; however, any edits to it will get removed if the file is opened in a newer version of Excel. Learn more: https://go.microsoft.com/fwlink/?linkid=870924
Comment:
    Number of weeks required to complete the task</t>
      </text>
    </comment>
    <comment ref="I5" authorId="1" shapeId="0" xr:uid="{A604F834-EC80-4083-B32B-FD93D1D3A522}">
      <text>
        <t>[Threaded comment]
Your version of Excel allows you to read this threaded comment; however, any edits to it will get removed if the file is opened in a newer version of Excel. Learn more: https://go.microsoft.com/fwlink/?linkid=870924
Comment:
    Number of weeks after (before) the start of the previous task when this task begins</t>
      </text>
    </comment>
    <comment ref="L5" authorId="2" shapeId="0" xr:uid="{BDEEA629-A85D-464D-9655-0BC0BA8D1BA0}">
      <text>
        <t>[Threaded comment]
Your version of Excel allows you to read this threaded comment; however, any edits to it will get removed if the file is opened in a newer version of Excel. Learn more: https://go.microsoft.com/fwlink/?linkid=870924
Comment:
    The amount, by task, in $, that has been completed and could be or has been invoiced.</t>
      </text>
    </comment>
    <comment ref="M5" authorId="3" shapeId="0" xr:uid="{16B6424D-E7BF-409B-A358-6DE64012E0BF}">
      <text>
        <t>[Threaded comment]
Your version of Excel allows you to read this threaded comment; however, any edits to it will get removed if the file is opened in a newer version of Excel. Learn more: https://go.microsoft.com/fwlink/?linkid=870924
Comment:
    The amount that has been submitted as an invoice.</t>
      </text>
    </comment>
    <comment ref="N5" authorId="4" shapeId="0" xr:uid="{8DC132C2-0CD6-4A0D-9550-DBF7CFE083FF}">
      <text>
        <t>[Threaded comment]
Your version of Excel allows you to read this threaded comment; however, any edits to it will get removed if the file is opened in a newer version of Excel. Learn more: https://go.microsoft.com/fwlink/?linkid=870924
Comment:
    The amount that is yet to be invoiced.</t>
      </text>
    </comment>
  </commentList>
</comments>
</file>

<file path=xl/sharedStrings.xml><?xml version="1.0" encoding="utf-8"?>
<sst xmlns="http://schemas.openxmlformats.org/spreadsheetml/2006/main" count="100" uniqueCount="86">
  <si>
    <t>No. Days</t>
  </si>
  <si>
    <t>Category</t>
  </si>
  <si>
    <t>Milestone</t>
  </si>
  <si>
    <t>Progress</t>
  </si>
  <si>
    <t>Start</t>
  </si>
  <si>
    <t>Med Risk</t>
  </si>
  <si>
    <t>Low Risk</t>
  </si>
  <si>
    <t>High Risk</t>
  </si>
  <si>
    <t>On Track</t>
  </si>
  <si>
    <t>Legend:</t>
  </si>
  <si>
    <t>Unassigned</t>
  </si>
  <si>
    <t>Literature review</t>
  </si>
  <si>
    <t>Task Name</t>
  </si>
  <si>
    <t>Test setup</t>
  </si>
  <si>
    <t>Flow testing</t>
  </si>
  <si>
    <t>Data analysis and regression</t>
  </si>
  <si>
    <t>Task</t>
  </si>
  <si>
    <t>Task $</t>
  </si>
  <si>
    <t>Burn $</t>
  </si>
  <si>
    <t>Completed</t>
  </si>
  <si>
    <t>Draft report</t>
  </si>
  <si>
    <t>Revise draft</t>
  </si>
  <si>
    <t>Project kickoff</t>
  </si>
  <si>
    <t>Behind</t>
  </si>
  <si>
    <t>Invoiced $</t>
  </si>
  <si>
    <t>To Invoice $</t>
  </si>
  <si>
    <t>No. Weeks</t>
  </si>
  <si>
    <t>Offset Weeks</t>
  </si>
  <si>
    <t>Row Labels</t>
  </si>
  <si>
    <t>Grand Total</t>
  </si>
  <si>
    <t>Notes/Comments</t>
  </si>
  <si>
    <t>Updated by: [Individual completing the form]</t>
  </si>
  <si>
    <t>As of: [MM/DD/YYYY]</t>
  </si>
  <si>
    <t xml:space="preserve">Project: </t>
  </si>
  <si>
    <t xml:space="preserve">Contract Number: </t>
  </si>
  <si>
    <t xml:space="preserve">Contractor: </t>
  </si>
  <si>
    <t xml:space="preserve">Principal Investigator: </t>
  </si>
  <si>
    <t xml:space="preserve">PI Email: </t>
  </si>
  <si>
    <t xml:space="preserve">Contracting Contact: </t>
  </si>
  <si>
    <t xml:space="preserve">CC Email: </t>
  </si>
  <si>
    <t xml:space="preserve">Invoicing Contact: </t>
  </si>
  <si>
    <t xml:space="preserve">IC Email: </t>
  </si>
  <si>
    <t>Item</t>
  </si>
  <si>
    <t>Note</t>
  </si>
  <si>
    <t>Value</t>
  </si>
  <si>
    <t>Project Details</t>
  </si>
  <si>
    <t>Task Deliverable</t>
  </si>
  <si>
    <t>Deliverable Quanity</t>
  </si>
  <si>
    <t>Unit Cost</t>
  </si>
  <si>
    <t>Extended Cost</t>
  </si>
  <si>
    <t>Kickoff meeting</t>
  </si>
  <si>
    <t>MS_Task</t>
  </si>
  <si>
    <t>Cost by Year</t>
  </si>
  <si>
    <t>Develop test plans</t>
  </si>
  <si>
    <t>Project team task</t>
  </si>
  <si>
    <t>To add more data, Insert new rows ABOVE this one, otherwise, delete unused rows</t>
  </si>
  <si>
    <t>Literature review document</t>
  </si>
  <si>
    <t>Written test plan</t>
  </si>
  <si>
    <t>Piping and control confuration</t>
  </si>
  <si>
    <t>Data reduction and analysis in Excel</t>
  </si>
  <si>
    <t>Flow testing and data gathering</t>
  </si>
  <si>
    <t>Draft final report</t>
  </si>
  <si>
    <t>Final deliverable (Article 2B)</t>
  </si>
  <si>
    <t>To add more rows to a table, click any cell inside the table. Then right click and select insert row (above or below as desired).</t>
  </si>
  <si>
    <t>Delete unused rows from tables</t>
  </si>
  <si>
    <t>The user can also add non milestone-task items to the schedule such as milestone checks or project team tasks. Simply type 'N/A' for the task number and a corresponding description on the Schedule tab.</t>
  </si>
  <si>
    <t>Master milestone/tasks should be on the budget tab, the schedule will look up the associated data</t>
  </si>
  <si>
    <t>Replace anything within (and including the) square brackets ('[]') with project specific information. For unknown information (e.g., contract number at the proposal time), use 'TBD'.</t>
  </si>
  <si>
    <t>[Sample project name]</t>
  </si>
  <si>
    <t xml:space="preserve">PRCI Project Code: </t>
  </si>
  <si>
    <t>Contractor Project Code:</t>
  </si>
  <si>
    <t>[RRU-21-0025]</t>
  </si>
  <si>
    <t>[TBD]</t>
  </si>
  <si>
    <t>[I. L. Findout]</t>
  </si>
  <si>
    <t>[Research R Us]</t>
  </si>
  <si>
    <t>[U. Signhere]</t>
  </si>
  <si>
    <t>[usignhere@rrus.com]</t>
  </si>
  <si>
    <t>[U. O. Me]</t>
  </si>
  <si>
    <t>[uome@rrus.com]</t>
  </si>
  <si>
    <t>General notes, directions</t>
  </si>
  <si>
    <t>All milestones should be in the same fiscal year. I.e., all milestones for the first funding year are 1; use 2 for the second year, etc.</t>
  </si>
  <si>
    <t>PRCI research fiscal years begin January 1 of each year</t>
  </si>
  <si>
    <t>[XXX-00-00A]</t>
  </si>
  <si>
    <t>End Date</t>
  </si>
  <si>
    <t>Start Date</t>
  </si>
  <si>
    <t>[ilfindoubt@rrus.com]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</si>
</sst>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5" formatCode="&quot;$&quot;#,##0_);\(&quot;$&quot;#,##0\)"/>
    <numFmt numFmtId="44" formatCode="_(&quot;$&quot;* #,##0.00_);_(&quot;$&quot;* \(#,##0.00\);_(&quot;$&quot;* &quot;-&quot;??_);_(@_)"/>
    <numFmt numFmtId="43" formatCode="_(* #,##0.00_);_(* \(#,##0.00\);_(* &quot;-&quot;??_);_(@_)"/>
    <numFmt numFmtId="164" formatCode="d"/>
    <numFmt numFmtId="165" formatCode="_(&quot;$&quot;* #,##0_);_(&quot;$&quot;* \(#,##0\);_(&quot;$&quot;* &quot;-&quot;??_);_(@_)"/>
    <numFmt numFmtId="166" formatCode="&quot;$&quot;#,##0"/>
  </numFmts>
  <fonts count="18" x14ac:knownFonts="1">
    <font>
      <sz val="11"/>
      <color theme="1"/>
      <name val="Calibri"/>
      <family val="2"/>
      <scheme val="minor"/>
    </font>
    <font>
      <sz val="10"/>
      <name val="Calibri"/>
      <family val="2"/>
      <scheme val="minor"/>
    </font>
    <font>
      <u/>
      <sz val="11"/>
      <color indexed="12"/>
      <name val="Arial"/>
      <family val="2"/>
    </font>
    <font>
      <b/>
      <sz val="11"/>
      <color theme="1"/>
      <name val="Calibri"/>
      <family val="2"/>
      <scheme val="minor"/>
    </font>
    <font>
      <sz val="11"/>
      <color theme="1"/>
      <name val="Calibri"/>
      <family val="2"/>
      <scheme val="minor"/>
    </font>
    <font>
      <sz val="14"/>
      <color theme="1"/>
      <name val="Calibri"/>
      <family val="2"/>
      <scheme val="minor"/>
    </font>
    <font>
      <b/>
      <sz val="22"/>
      <color theme="1" tint="0.34998626667073579"/>
      <name val="Calibri"/>
      <family val="2"/>
      <scheme val="major"/>
    </font>
    <font>
      <sz val="11"/>
      <color theme="0"/>
      <name val="Calibri"/>
      <family val="2"/>
      <scheme val="minor"/>
    </font>
    <font>
      <sz val="10"/>
      <color theme="0"/>
      <name val="Calibri"/>
      <family val="2"/>
      <scheme val="minor"/>
    </font>
    <font>
      <b/>
      <sz val="14"/>
      <name val="Calibri"/>
      <family val="2"/>
      <scheme val="minor"/>
    </font>
    <font>
      <b/>
      <sz val="14"/>
      <color theme="0"/>
      <name val="Calibri"/>
      <family val="2"/>
      <scheme val="minor"/>
    </font>
    <font>
      <b/>
      <sz val="14"/>
      <color theme="1"/>
      <name val="Calibri"/>
      <family val="2"/>
      <scheme val="minor"/>
    </font>
    <font>
      <sz val="12"/>
      <color theme="1"/>
      <name val="Calibri"/>
      <family val="2"/>
      <scheme val="minor"/>
    </font>
    <font>
      <sz val="8"/>
      <name val="Calibri"/>
      <family val="2"/>
      <scheme val="minor"/>
    </font>
    <font>
      <sz val="11"/>
      <color theme="3" tint="-0.24994659260841701"/>
      <name val="Calibri"/>
      <family val="2"/>
      <scheme val="minor"/>
    </font>
    <font>
      <sz val="9"/>
      <color indexed="81"/>
      <name val="Tahoma"/>
      <family val="2"/>
    </font>
    <font>
      <sz val="11"/>
      <name val="Arial"/>
      <family val="2"/>
    </font>
    <font>
      <sz val="9"/>
      <color theme="1"/>
      <name val="Calibri"/>
      <family val="2"/>
      <scheme val="minor"/>
    </font>
  </fonts>
  <fills count="11">
    <fill>
      <patternFill patternType="none"/>
    </fill>
    <fill>
      <patternFill patternType="gray125"/>
    </fill>
    <fill>
      <patternFill patternType="solid">
        <fgColor theme="1" tint="0.34998626667073579"/>
        <bgColor indexed="64"/>
      </patternFill>
    </fill>
    <fill>
      <patternFill patternType="solid">
        <fgColor theme="6"/>
      </patternFill>
    </fill>
    <fill>
      <patternFill patternType="solid">
        <fgColor theme="2" tint="-9.9978637043366805E-2"/>
        <bgColor indexed="64"/>
      </patternFill>
    </fill>
    <fill>
      <patternFill patternType="solid">
        <fgColor theme="4"/>
        <bgColor indexed="64"/>
      </patternFill>
    </fill>
    <fill>
      <patternFill patternType="solid">
        <fgColor theme="6"/>
        <bgColor indexed="64"/>
      </patternFill>
    </fill>
    <fill>
      <patternFill patternType="solid">
        <fgColor theme="7" tint="-0.249977111117893"/>
        <bgColor indexed="64"/>
      </patternFill>
    </fill>
    <fill>
      <patternFill patternType="solid">
        <fgColor theme="9" tint="-0.249977111117893"/>
        <bgColor indexed="64"/>
      </patternFill>
    </fill>
    <fill>
      <patternFill patternType="solid">
        <fgColor theme="0" tint="-0.499984740745262"/>
        <bgColor indexed="64"/>
      </patternFill>
    </fill>
    <fill>
      <patternFill patternType="solid">
        <fgColor rgb="FFFF0000"/>
        <bgColor indexed="64"/>
      </patternFill>
    </fill>
  </fills>
  <borders count="24">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249977111117893"/>
      </left>
      <right/>
      <top/>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right style="thin">
        <color theme="6" tint="0.39997558519241921"/>
      </right>
      <top style="thin">
        <color theme="6" tint="0.39997558519241921"/>
      </top>
      <bottom style="thin">
        <color theme="6" tint="0.39997558519241921"/>
      </bottom>
      <diagonal/>
    </border>
    <border>
      <left style="medium">
        <color theme="2" tint="-0.89996032593768116"/>
      </left>
      <right/>
      <top style="medium">
        <color theme="2" tint="-0.89996032593768116"/>
      </top>
      <bottom style="medium">
        <color theme="2" tint="-0.89996032593768116"/>
      </bottom>
      <diagonal/>
    </border>
    <border>
      <left/>
      <right/>
      <top style="medium">
        <color theme="2" tint="-0.89996032593768116"/>
      </top>
      <bottom style="medium">
        <color theme="2" tint="-0.89996032593768116"/>
      </bottom>
      <diagonal/>
    </border>
    <border>
      <left/>
      <right style="medium">
        <color theme="2" tint="-0.89996032593768116"/>
      </right>
      <top style="medium">
        <color theme="2" tint="-0.89996032593768116"/>
      </top>
      <bottom style="medium">
        <color theme="2" tint="-0.89996032593768116"/>
      </bottom>
      <diagonal/>
    </border>
    <border>
      <left/>
      <right/>
      <top style="thin">
        <color auto="1"/>
      </top>
      <bottom/>
      <diagonal/>
    </border>
    <border>
      <left/>
      <right style="thin">
        <color auto="1"/>
      </right>
      <top style="thin">
        <color auto="1"/>
      </top>
      <bottom/>
      <diagonal/>
    </border>
    <border>
      <left style="thin">
        <color auto="1"/>
      </left>
      <right style="thin">
        <color theme="6" tint="0.39997558519241921"/>
      </right>
      <top style="thin">
        <color theme="6" tint="0.39997558519241921"/>
      </top>
      <bottom style="thin">
        <color theme="6" tint="0.39997558519241921"/>
      </bottom>
      <diagonal/>
    </border>
    <border>
      <left style="thin">
        <color theme="6" tint="0.39997558519241921"/>
      </left>
      <right style="thin">
        <color auto="1"/>
      </right>
      <top style="thin">
        <color theme="6" tint="0.39997558519241921"/>
      </top>
      <bottom style="thin">
        <color theme="6" tint="0.3999755851924192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Protection="0">
      <alignment horizontal="center" vertical="center"/>
    </xf>
    <xf numFmtId="0" fontId="7" fillId="0" borderId="0"/>
    <xf numFmtId="43" fontId="4" fillId="0" borderId="1"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vertical="center" indent="1"/>
    </xf>
    <xf numFmtId="14" fontId="4" fillId="0" borderId="0" applyFont="0" applyFill="0" applyBorder="0">
      <alignment horizontal="center" vertical="center"/>
    </xf>
    <xf numFmtId="37" fontId="4" fillId="0" borderId="0" applyFont="0" applyFill="0" applyBorder="0" applyProtection="0">
      <alignment horizontal="center" vertical="center"/>
    </xf>
    <xf numFmtId="0" fontId="7" fillId="3" borderId="0" applyNumberFormat="0" applyBorder="0" applyAlignment="0" applyProtection="0"/>
    <xf numFmtId="44" fontId="4" fillId="0" borderId="0" applyFont="0" applyFill="0" applyBorder="0" applyAlignment="0" applyProtection="0"/>
  </cellStyleXfs>
  <cellXfs count="71">
    <xf numFmtId="0" fontId="0" fillId="0" borderId="0" xfId="0"/>
    <xf numFmtId="0" fontId="1" fillId="0" borderId="0" xfId="0" applyFont="1" applyAlignment="1">
      <alignment vertical="top"/>
    </xf>
    <xf numFmtId="0" fontId="3" fillId="0" borderId="0" xfId="0" applyFont="1"/>
    <xf numFmtId="0" fontId="0" fillId="0" borderId="0" xfId="0" applyAlignment="1">
      <alignment horizontal="left"/>
    </xf>
    <xf numFmtId="0" fontId="0" fillId="0" borderId="0" xfId="0" applyAlignment="1">
      <alignment vertical="top"/>
    </xf>
    <xf numFmtId="0" fontId="1" fillId="0" borderId="0" xfId="0" applyFont="1" applyAlignment="1">
      <alignment horizontal="center" vertical="top"/>
    </xf>
    <xf numFmtId="0" fontId="5" fillId="0" borderId="0" xfId="7">
      <alignment vertical="top"/>
    </xf>
    <xf numFmtId="0" fontId="0" fillId="0" borderId="0" xfId="0" applyAlignment="1">
      <alignment horizontal="center" vertical="top"/>
    </xf>
    <xf numFmtId="0" fontId="0" fillId="0" borderId="0" xfId="0" applyAlignment="1">
      <alignment horizontal="left" vertical="top"/>
    </xf>
    <xf numFmtId="0" fontId="0" fillId="0" borderId="0" xfId="0" applyAlignment="1">
      <alignment horizontal="center" vertical="top" wrapText="1"/>
    </xf>
    <xf numFmtId="9" fontId="0" fillId="0" borderId="0" xfId="2" applyFont="1" applyFill="1" applyBorder="1" applyAlignment="1">
      <alignment horizontal="center" vertical="top"/>
    </xf>
    <xf numFmtId="37" fontId="0" fillId="0" borderId="0" xfId="10" applyFont="1" applyFill="1" applyBorder="1" applyAlignment="1">
      <alignment horizontal="center" vertical="top"/>
    </xf>
    <xf numFmtId="37" fontId="0" fillId="0" borderId="0" xfId="10" applyFont="1" applyAlignment="1">
      <alignment horizontal="center" vertical="top"/>
    </xf>
    <xf numFmtId="0" fontId="0" fillId="0" borderId="3" xfId="0" applyBorder="1" applyAlignment="1">
      <alignment horizontal="center" vertical="top"/>
    </xf>
    <xf numFmtId="0" fontId="7" fillId="0" borderId="0" xfId="0" applyFont="1" applyAlignment="1">
      <alignment horizontal="center" vertical="top"/>
    </xf>
    <xf numFmtId="0" fontId="0" fillId="0" borderId="0" xfId="0" applyAlignment="1">
      <alignment horizontal="right" vertical="top"/>
    </xf>
    <xf numFmtId="0" fontId="0" fillId="0" borderId="4" xfId="0" applyBorder="1" applyAlignment="1">
      <alignment horizontal="center" vertical="top"/>
    </xf>
    <xf numFmtId="0" fontId="11" fillId="0" borderId="0" xfId="0" applyFont="1" applyAlignment="1">
      <alignment horizontal="left" vertical="top"/>
    </xf>
    <xf numFmtId="0" fontId="5" fillId="0" borderId="0" xfId="0" applyFont="1" applyAlignment="1">
      <alignment horizontal="left" vertical="top"/>
    </xf>
    <xf numFmtId="0" fontId="0" fillId="0" borderId="0" xfId="0" pivotButton="1"/>
    <xf numFmtId="14" fontId="0" fillId="0" borderId="0" xfId="9" applyFont="1" applyFill="1" applyBorder="1" applyAlignment="1">
      <alignment horizontal="right" vertical="top"/>
    </xf>
    <xf numFmtId="164" fontId="8" fillId="2" borderId="8" xfId="0" applyNumberFormat="1" applyFont="1" applyFill="1" applyBorder="1" applyAlignment="1">
      <alignment horizontal="center" vertical="top"/>
    </xf>
    <xf numFmtId="164" fontId="8" fillId="2" borderId="9" xfId="0" applyNumberFormat="1" applyFont="1" applyFill="1" applyBorder="1" applyAlignment="1">
      <alignment horizontal="center" vertical="top"/>
    </xf>
    <xf numFmtId="0" fontId="0" fillId="0" borderId="10" xfId="0" applyBorder="1" applyAlignment="1">
      <alignment horizontal="center" vertical="top"/>
    </xf>
    <xf numFmtId="0" fontId="0" fillId="0" borderId="11" xfId="0" applyBorder="1" applyAlignment="1">
      <alignment horizontal="center" vertical="top"/>
    </xf>
    <xf numFmtId="0" fontId="6" fillId="0" borderId="0" xfId="5" applyBorder="1" applyAlignment="1">
      <alignment vertical="top"/>
    </xf>
    <xf numFmtId="0" fontId="0" fillId="0" borderId="0" xfId="0" applyAlignment="1">
      <alignment vertical="top" wrapText="1"/>
    </xf>
    <xf numFmtId="0" fontId="2" fillId="0" borderId="0" xfId="1" applyAlignment="1" applyProtection="1">
      <alignment vertical="top"/>
    </xf>
    <xf numFmtId="0" fontId="3" fillId="0" borderId="0" xfId="0" applyFont="1" applyAlignment="1">
      <alignment vertical="top"/>
    </xf>
    <xf numFmtId="0" fontId="7" fillId="2" borderId="0" xfId="0" applyFont="1" applyFill="1" applyAlignment="1">
      <alignment horizontal="left" vertical="top"/>
    </xf>
    <xf numFmtId="0" fontId="7" fillId="2" borderId="0" xfId="0" applyFont="1" applyFill="1" applyAlignment="1">
      <alignment horizontal="center" vertical="top" wrapText="1"/>
    </xf>
    <xf numFmtId="0" fontId="14" fillId="0" borderId="0" xfId="0" applyFont="1" applyAlignment="1">
      <alignment horizontal="right" vertical="top" wrapText="1" indent="1"/>
    </xf>
    <xf numFmtId="5" fontId="0" fillId="0" borderId="0" xfId="12" applyNumberFormat="1" applyFont="1" applyFill="1" applyBorder="1" applyAlignment="1">
      <alignment horizontal="right" vertical="top"/>
    </xf>
    <xf numFmtId="5" fontId="0" fillId="0" borderId="0" xfId="12" applyNumberFormat="1" applyFont="1" applyBorder="1" applyAlignment="1">
      <alignment horizontal="right" vertical="top"/>
    </xf>
    <xf numFmtId="0" fontId="6" fillId="0" borderId="0" xfId="5" applyBorder="1" applyAlignment="1">
      <alignment horizontal="left" vertical="top"/>
    </xf>
    <xf numFmtId="0" fontId="5" fillId="0" borderId="0" xfId="6" applyAlignment="1">
      <alignment horizontal="left" vertical="top"/>
    </xf>
    <xf numFmtId="0" fontId="5" fillId="0" borderId="0" xfId="7" applyAlignment="1">
      <alignment horizontal="left" vertical="top"/>
    </xf>
    <xf numFmtId="0" fontId="12" fillId="0" borderId="0" xfId="7" applyFont="1" applyAlignment="1">
      <alignment horizontal="left" vertical="top"/>
    </xf>
    <xf numFmtId="166" fontId="0" fillId="0" borderId="0" xfId="0" applyNumberFormat="1"/>
    <xf numFmtId="166" fontId="12" fillId="0" borderId="0" xfId="7" applyNumberFormat="1" applyFont="1" applyAlignment="1">
      <alignment horizontal="right" vertical="top"/>
    </xf>
    <xf numFmtId="0" fontId="0" fillId="0" borderId="21" xfId="0" applyBorder="1" applyAlignment="1">
      <alignment horizontal="left" vertical="top"/>
    </xf>
    <xf numFmtId="14" fontId="0" fillId="0" borderId="21" xfId="9" applyFont="1" applyFill="1" applyBorder="1" applyAlignment="1">
      <alignment horizontal="right" vertical="top"/>
    </xf>
    <xf numFmtId="37" fontId="0" fillId="0" borderId="21" xfId="10" applyFont="1" applyFill="1" applyBorder="1" applyAlignment="1">
      <alignment horizontal="center" vertical="top"/>
    </xf>
    <xf numFmtId="5" fontId="0" fillId="0" borderId="21" xfId="12" applyNumberFormat="1" applyFont="1" applyBorder="1" applyAlignment="1">
      <alignment horizontal="right" vertical="top"/>
    </xf>
    <xf numFmtId="5" fontId="0" fillId="0" borderId="22" xfId="12" applyNumberFormat="1" applyFont="1" applyBorder="1" applyAlignment="1">
      <alignment horizontal="right" vertical="top"/>
    </xf>
    <xf numFmtId="5" fontId="0" fillId="0" borderId="23" xfId="12" applyNumberFormat="1" applyFont="1" applyBorder="1" applyAlignment="1">
      <alignment horizontal="right" vertical="top"/>
    </xf>
    <xf numFmtId="0" fontId="6" fillId="0" borderId="18" xfId="5" applyBorder="1" applyAlignment="1">
      <alignment horizontal="left" vertical="top"/>
    </xf>
    <xf numFmtId="0" fontId="6" fillId="0" borderId="19" xfId="5" applyBorder="1" applyAlignment="1">
      <alignment horizontal="left" vertical="top"/>
    </xf>
    <xf numFmtId="0" fontId="6" fillId="0" borderId="20" xfId="5" applyBorder="1" applyAlignment="1">
      <alignment horizontal="left" vertical="top"/>
    </xf>
    <xf numFmtId="0" fontId="5" fillId="0" borderId="12" xfId="6" applyBorder="1" applyAlignment="1">
      <alignment horizontal="left" vertical="top"/>
    </xf>
    <xf numFmtId="0" fontId="5" fillId="0" borderId="13" xfId="6" applyBorder="1" applyAlignment="1">
      <alignment horizontal="left" vertical="top"/>
    </xf>
    <xf numFmtId="0" fontId="5" fillId="0" borderId="14" xfId="6" applyBorder="1" applyAlignment="1">
      <alignment horizontal="left" vertical="top"/>
    </xf>
    <xf numFmtId="0" fontId="5" fillId="0" borderId="12" xfId="7" applyBorder="1" applyAlignment="1">
      <alignment horizontal="left" vertical="top"/>
    </xf>
    <xf numFmtId="0" fontId="5" fillId="0" borderId="13" xfId="7" applyBorder="1" applyAlignment="1">
      <alignment horizontal="left" vertical="top"/>
    </xf>
    <xf numFmtId="0" fontId="5" fillId="0" borderId="14" xfId="7" applyBorder="1" applyAlignment="1">
      <alignment horizontal="left" vertical="top"/>
    </xf>
    <xf numFmtId="0" fontId="12" fillId="0" borderId="15" xfId="7" applyFont="1" applyBorder="1" applyAlignment="1">
      <alignment horizontal="left" vertical="top"/>
    </xf>
    <xf numFmtId="0" fontId="12" fillId="0" borderId="16" xfId="7" applyFont="1" applyBorder="1" applyAlignment="1">
      <alignment horizontal="left" vertical="top"/>
    </xf>
    <xf numFmtId="0" fontId="12" fillId="0" borderId="17" xfId="7" applyFont="1" applyBorder="1" applyAlignment="1">
      <alignment horizontal="left" vertical="top"/>
    </xf>
    <xf numFmtId="14" fontId="4" fillId="0" borderId="2" xfId="9" applyBorder="1" applyAlignment="1">
      <alignment horizontal="center" vertical="top"/>
    </xf>
    <xf numFmtId="14" fontId="4" fillId="0" borderId="0" xfId="9" applyBorder="1" applyAlignment="1">
      <alignment horizontal="center" vertical="top"/>
    </xf>
    <xf numFmtId="0" fontId="9" fillId="9" borderId="0" xfId="0" applyFont="1" applyFill="1" applyAlignment="1">
      <alignment horizontal="center" vertical="top"/>
    </xf>
    <xf numFmtId="0" fontId="9" fillId="10" borderId="5" xfId="0" applyFont="1" applyFill="1" applyBorder="1" applyAlignment="1">
      <alignment horizontal="center" vertical="top"/>
    </xf>
    <xf numFmtId="0" fontId="9" fillId="10" borderId="6" xfId="0" applyFont="1" applyFill="1" applyBorder="1" applyAlignment="1">
      <alignment horizontal="center" vertical="top"/>
    </xf>
    <xf numFmtId="0" fontId="9" fillId="10" borderId="7" xfId="0" applyFont="1" applyFill="1" applyBorder="1" applyAlignment="1">
      <alignment horizontal="center" vertical="top"/>
    </xf>
    <xf numFmtId="0" fontId="10" fillId="7" borderId="0" xfId="0" applyFont="1" applyFill="1" applyAlignment="1">
      <alignment horizontal="center" vertical="top"/>
    </xf>
    <xf numFmtId="0" fontId="9" fillId="4" borderId="0" xfId="0" applyFont="1" applyFill="1" applyAlignment="1">
      <alignment horizontal="center" vertical="top"/>
    </xf>
    <xf numFmtId="0" fontId="10" fillId="5" borderId="0" xfId="11" applyFont="1" applyFill="1" applyAlignment="1">
      <alignment horizontal="center" vertical="top"/>
    </xf>
    <xf numFmtId="0" fontId="9" fillId="6" borderId="0" xfId="0" applyFont="1" applyFill="1" applyAlignment="1">
      <alignment horizontal="center" vertical="top"/>
    </xf>
    <xf numFmtId="0" fontId="10" fillId="8" borderId="0" xfId="0" applyFont="1" applyFill="1" applyAlignment="1">
      <alignment horizontal="center" vertical="top"/>
    </xf>
    <xf numFmtId="165" fontId="17" fillId="0" borderId="0" xfId="12" applyNumberFormat="1" applyFont="1" applyAlignment="1">
      <alignment vertical="top"/>
    </xf>
    <xf numFmtId="14" fontId="16" fillId="0" borderId="0" xfId="1" applyNumberFormat="1" applyFont="1" applyAlignment="1" applyProtection="1">
      <alignment horizontal="left" vertical="top"/>
    </xf>
  </cellXfs>
  <cellStyles count="13">
    <cellStyle name="Accent3" xfId="11" builtinId="37"/>
    <cellStyle name="Comma" xfId="4" builtinId="3" customBuiltin="1"/>
    <cellStyle name="Comma [0]" xfId="10" builtinId="6" customBuiltin="1"/>
    <cellStyle name="Currency" xfId="12" builtinId="4"/>
    <cellStyle name="Date" xfId="9"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ormal" xfId="0" builtinId="0"/>
    <cellStyle name="Percent" xfId="2" builtinId="5" customBuiltin="1"/>
    <cellStyle name="Title" xfId="5" builtinId="15" customBuiltin="1"/>
    <cellStyle name="zHiddenText" xfId="3" xr:uid="{26E66EE6-E33F-4D77-BAE4-0FB4F5BBF673}"/>
  </cellStyles>
  <dxfs count="55">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0" tint="-0.499984740745262"/>
        </patternFill>
      </fill>
    </dxf>
    <dxf>
      <font>
        <color auto="1"/>
      </font>
      <fill>
        <patternFill>
          <bgColor rgb="FFFF0000"/>
        </patternFill>
      </fill>
      <border>
        <top style="thin">
          <color auto="1"/>
        </top>
        <bottom style="thin">
          <color auto="1"/>
        </bottom>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6"/>
        </patternFill>
      </fill>
      <border>
        <left style="thin">
          <color theme="6"/>
        </left>
        <right style="thin">
          <color theme="6"/>
        </right>
        <top style="thin">
          <color theme="0"/>
        </top>
        <bottom style="thin">
          <color theme="0"/>
        </bottom>
      </border>
    </dxf>
    <dxf>
      <font>
        <b/>
        <i val="0"/>
        <color theme="0"/>
      </font>
      <border>
        <left style="thin">
          <color rgb="FFC00000"/>
        </left>
        <right style="thin">
          <color rgb="FFC00000"/>
        </right>
        <vertical/>
        <horizontal/>
      </border>
    </dxf>
    <dxf>
      <font>
        <b/>
        <i val="0"/>
        <color theme="0"/>
      </font>
      <border>
        <left style="thin">
          <color rgb="FFC00000"/>
        </left>
        <right style="thin">
          <color rgb="FFC00000"/>
        </right>
        <vertical/>
        <horizontal/>
      </border>
    </dxf>
    <dxf>
      <numFmt numFmtId="165" formatCode="_(&quot;$&quot;* #,##0_);_(&quot;$&quot;* \(#,##0\);_(&quot;$&quot;* &quot;-&quot;??_);_(@_)"/>
    </dxf>
    <dxf>
      <numFmt numFmtId="165" formatCode="_(&quot;$&quot;* #,##0_);_(&quot;$&quot;* \(#,##0\);_(&quot;$&quot;* &quot;-&quot;??_);_(@_)"/>
    </dxf>
    <dxf>
      <font>
        <b val="0"/>
        <i val="0"/>
        <strike val="0"/>
        <condense val="0"/>
        <extend val="0"/>
        <outline val="0"/>
        <shadow val="0"/>
        <u val="none"/>
        <vertAlign val="baseline"/>
        <sz val="11"/>
        <color theme="1"/>
        <name val="Calibri"/>
        <family val="2"/>
        <scheme val="minor"/>
      </font>
      <numFmt numFmtId="9" formatCode="&quot;$&quot;#,##0_);\(&quot;$&quot;#,##0\)"/>
      <fill>
        <patternFill patternType="none">
          <fgColor indexed="64"/>
          <bgColor indexed="65"/>
        </patternFill>
      </fill>
      <alignment horizontal="right"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5" formatCode="#,##0_);\(#,##0\)"/>
      <fill>
        <patternFill patternType="none">
          <fgColor indexed="64"/>
          <bgColor indexed="65"/>
        </patternFill>
      </fill>
      <alignment horizontal="right"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left" vertical="top" textRotation="0" wrapText="0" indent="0" justifyLastLine="0" shrinkToFit="0" readingOrder="0"/>
      <border diagonalUp="0" diagonalDown="0">
        <left/>
        <right/>
        <top style="medium">
          <color auto="1"/>
        </top>
        <bottom/>
      </border>
    </dxf>
    <dxf>
      <alignment horizontal="left" vertical="top" textRotation="0" wrapText="0" indent="0" justifyLastLine="0" shrinkToFit="0" readingOrder="0"/>
      <border diagonalUp="0" diagonalDown="0" outline="0">
        <left style="medium">
          <color auto="1"/>
        </left>
        <right/>
        <top/>
        <bottom/>
      </border>
    </dxf>
    <dxf>
      <font>
        <b val="0"/>
        <i val="0"/>
        <strike val="0"/>
        <condense val="0"/>
        <extend val="0"/>
        <outline val="0"/>
        <shadow val="0"/>
        <u val="none"/>
        <vertAlign val="baseline"/>
        <sz val="11"/>
        <color theme="3" tint="-0.24994659260841701"/>
        <name val="Calibri"/>
        <family val="2"/>
        <scheme val="minor"/>
      </font>
      <alignment horizontal="right" vertical="top" textRotation="0" wrapText="1" indent="1" justifyLastLine="0" shrinkToFit="0" readingOrder="0"/>
    </dxf>
    <dxf>
      <alignment horizontal="left" vertical="top" textRotation="0" wrapText="0" indent="0" justifyLastLine="0" shrinkToFit="0" readingOrder="0"/>
    </dxf>
    <dxf>
      <numFmt numFmtId="9" formatCode="&quot;$&quot;#,##0_);\(&quot;$&quot;#,##0\)"/>
      <alignment horizontal="right" vertical="top" textRotation="0" wrapText="0" indent="0" justifyLastLine="0" shrinkToFit="0" readingOrder="0"/>
      <border diagonalUp="0" diagonalDown="0">
        <left/>
        <right style="medium">
          <color auto="1"/>
        </right>
        <top/>
        <bottom/>
        <vertical/>
        <horizontal/>
      </border>
    </dxf>
    <dxf>
      <font>
        <b val="0"/>
        <i val="0"/>
        <strike val="0"/>
        <condense val="0"/>
        <extend val="0"/>
        <outline val="0"/>
        <shadow val="0"/>
        <u val="none"/>
        <vertAlign val="baseline"/>
        <sz val="11"/>
        <color theme="1"/>
        <name val="Calibri"/>
        <family val="2"/>
        <scheme val="minor"/>
      </font>
      <numFmt numFmtId="9" formatCode="&quot;$&quot;#,##0_);\(&quot;$&quot;#,##0\)"/>
      <fill>
        <patternFill patternType="none">
          <fgColor indexed="64"/>
          <bgColor indexed="65"/>
        </patternFill>
      </fill>
      <alignment horizontal="right"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9" formatCode="&quot;$&quot;#,##0_);\(&quot;$&quot;#,##0\)"/>
      <fill>
        <patternFill patternType="none">
          <fgColor indexed="64"/>
          <bgColor indexed="65"/>
        </patternFill>
      </fill>
      <alignment horizontal="right"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vertical="top" textRotation="0" indent="0" justifyLastLine="0" readingOrder="0"/>
    </dxf>
    <dxf>
      <fill>
        <patternFill patternType="none">
          <fgColor indexed="64"/>
          <bgColor indexed="65"/>
        </patternFill>
      </fill>
      <alignment horizontal="center"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center" vertical="top" textRotation="0" wrapText="0" indent="0" justifyLastLine="0" shrinkToFit="0" readingOrder="0"/>
    </dxf>
    <dxf>
      <alignment horizontal="right" vertical="top" textRotation="0" wrapText="0" indent="0" justifyLastLine="0" shrinkToFit="0" readingOrder="0"/>
    </dxf>
    <dxf>
      <alignment vertical="top" textRotation="0" indent="0" justifyLastLine="0" readingOrder="0"/>
    </dxf>
    <dxf>
      <alignment horizontal="center" vertical="top"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none">
          <fgColor indexed="64"/>
          <bgColor indexed="65"/>
        </patternFill>
      </fill>
      <alignment horizontal="left" vertical="top" textRotation="0" wrapText="0" indent="0" justifyLastLine="0" shrinkToFit="0" readingOrder="0"/>
    </dxf>
    <dxf>
      <alignment vertical="top" textRotation="0" indent="0" justifyLastLine="0" readingOrder="0"/>
    </dxf>
    <dxf>
      <alignment vertical="top" textRotation="0" indent="0" justifyLastLine="0" readingOrder="0"/>
    </dxf>
    <dxf>
      <numFmt numFmtId="165" formatCode="_(&quot;$&quot;* #,##0_);_(&quot;$&quot;* \(#,##0\);_(&quot;$&quot;* &quot;-&quot;??_);_(@_)"/>
    </dxf>
    <dxf>
      <numFmt numFmtId="166" formatCode="&quot;$&quot;#,##0"/>
    </dxf>
    <dxf>
      <numFmt numFmtId="166" formatCode="&quot;$&quot;#,##0"/>
    </dxf>
    <dxf>
      <font>
        <b val="0"/>
        <i val="0"/>
        <strike val="0"/>
        <condense val="0"/>
        <extend val="0"/>
        <outline val="0"/>
        <shadow val="0"/>
        <u val="none"/>
        <vertAlign val="baseline"/>
        <sz val="11"/>
        <color theme="3" tint="-0.24994659260841701"/>
        <name val="Calibri"/>
        <family val="2"/>
        <scheme val="minor"/>
      </font>
      <numFmt numFmtId="0" formatCode="General"/>
      <alignment horizontal="right" vertical="top" textRotation="0" wrapText="1" indent="1" justifyLastLine="0" shrinkToFit="0" readingOrder="0"/>
    </dxf>
    <dxf>
      <font>
        <b val="0"/>
        <i val="0"/>
        <strike val="0"/>
        <condense val="0"/>
        <extend val="0"/>
        <outline val="0"/>
        <shadow val="0"/>
        <u val="none"/>
        <vertAlign val="baseline"/>
        <sz val="11"/>
        <color theme="3" tint="-0.24994659260841701"/>
        <name val="Calibri"/>
        <family val="2"/>
        <scheme val="minor"/>
      </font>
      <alignment horizontal="right" vertical="top" textRotation="0" wrapText="1" indent="1" justifyLastLine="0" shrinkToFit="0" readingOrder="0"/>
    </dxf>
    <dxf>
      <border diagonalUp="0" diagonalDown="0">
        <left style="medium">
          <color auto="1"/>
        </left>
        <right style="medium">
          <color auto="1"/>
        </right>
        <top style="medium">
          <color auto="1"/>
        </top>
        <bottom style="medium">
          <color auto="1"/>
        </bottom>
      </border>
    </dxf>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1"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alignment horizontal="general" vertical="top" textRotation="0" wrapText="0" indent="0" justifyLastLine="0" shrinkToFit="0" readingOrder="0"/>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3" tint="-0.24994659260841701"/>
      </font>
      <border diagonalUp="0" diagonalDown="0">
        <left/>
        <right style="thin">
          <color theme="6" tint="0.39994506668294322"/>
        </right>
        <top/>
        <bottom/>
        <vertical/>
        <horizontal/>
      </border>
    </dxf>
  </dxfs>
  <tableStyles count="2" defaultTableStyle="Gantt Table Style" defaultPivotStyle="PivotStyleLight16">
    <tableStyle name="Gantt Table Style" pivot="0" count="3" xr9:uid="{4904D139-63E4-4221-B7C9-C6C5B7A50FAF}">
      <tableStyleElement type="wholeTable" dxfId="54"/>
      <tableStyleElement type="headerRow" dxfId="53"/>
      <tableStyleElement type="firstRowStripe" dxfId="52"/>
    </tableStyle>
    <tableStyle name="ToDoList" pivot="0" count="9" xr9:uid="{00000000-0011-0000-FFFF-FFFF00000000}">
      <tableStyleElement type="wholeTable" dxfId="51"/>
      <tableStyleElement type="headerRow" dxfId="50"/>
      <tableStyleElement type="totalRow" dxfId="49"/>
      <tableStyleElement type="firstColumn" dxfId="48"/>
      <tableStyleElement type="lastColumn" dxfId="47"/>
      <tableStyleElement type="firstRowStripe" dxfId="46"/>
      <tableStyleElement type="secondRowStripe" dxfId="45"/>
      <tableStyleElement type="firstColumnStripe" dxfId="44"/>
      <tableStyleElement type="secondColumnStripe" dxfId="4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hor" refreshedDate="45072.451077893522" createdVersion="6" refreshedVersion="8" minRefreshableVersion="3" recordCount="8" xr:uid="{5D797855-34F7-4DA1-AA7C-2EC4DEE7476D}">
  <cacheSource type="worksheet">
    <worksheetSource name="tblBudget"/>
  </cacheSource>
  <cacheFields count="8">
    <cacheField name="Milestone" numFmtId="0">
      <sharedItems containsSemiMixedTypes="0" containsString="0" containsNumber="1" containsInteger="1" minValue="1" maxValue="2" count="2">
        <n v="1"/>
        <n v="2"/>
      </sharedItems>
    </cacheField>
    <cacheField name="Task" numFmtId="0">
      <sharedItems containsSemiMixedTypes="0" containsString="0" containsNumber="1" containsInteger="1" minValue="1" maxValue="4"/>
    </cacheField>
    <cacheField name="MS_Task" numFmtId="0">
      <sharedItems/>
    </cacheField>
    <cacheField name="Task Name" numFmtId="0">
      <sharedItems/>
    </cacheField>
    <cacheField name="Task Deliverable" numFmtId="0">
      <sharedItems/>
    </cacheField>
    <cacheField name="Deliverable Quanity" numFmtId="0">
      <sharedItems containsSemiMixedTypes="0" containsString="0" containsNumber="1" containsInteger="1" minValue="1" maxValue="2"/>
    </cacheField>
    <cacheField name="Unit Cost" numFmtId="166">
      <sharedItems containsSemiMixedTypes="0" containsString="0" containsNumber="1" minValue="2500" maxValue="31355"/>
    </cacheField>
    <cacheField name="Extended Cost" numFmtId="166">
      <sharedItems containsSemiMixedTypes="0" containsString="0" containsNumber="1" minValue="2500" maxValue="6271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x v="0"/>
    <n v="1"/>
    <s v="1_1"/>
    <s v="Project kickoff"/>
    <s v="Kickoff meeting"/>
    <n v="1"/>
    <n v="2500"/>
    <n v="2500"/>
  </r>
  <r>
    <x v="0"/>
    <n v="2"/>
    <s v="1_2"/>
    <s v="Literature review"/>
    <s v="Literature review document"/>
    <n v="1"/>
    <n v="15800"/>
    <n v="15800"/>
  </r>
  <r>
    <x v="0"/>
    <n v="3"/>
    <s v="1_3"/>
    <s v="Develop test plans"/>
    <s v="Written test plan"/>
    <n v="2"/>
    <n v="19250"/>
    <n v="38500"/>
  </r>
  <r>
    <x v="0"/>
    <n v="4"/>
    <s v="1_4"/>
    <s v="Test setup"/>
    <s v="Piping and control confuration"/>
    <n v="2"/>
    <n v="31355"/>
    <n v="62710"/>
  </r>
  <r>
    <x v="1"/>
    <n v="1"/>
    <s v="2_1"/>
    <s v="Flow testing"/>
    <s v="Flow testing and data gathering"/>
    <n v="2"/>
    <n v="25825"/>
    <n v="51650"/>
  </r>
  <r>
    <x v="1"/>
    <n v="2"/>
    <s v="2_2"/>
    <s v="Data analysis and regression"/>
    <s v="Data reduction and analysis in Excel"/>
    <n v="2"/>
    <n v="15850"/>
    <n v="31700"/>
  </r>
  <r>
    <x v="1"/>
    <n v="3"/>
    <s v="2_3"/>
    <s v="Draft report"/>
    <s v="Draft final report"/>
    <n v="1"/>
    <n v="22140.000000000011"/>
    <n v="22140.000000000011"/>
  </r>
  <r>
    <x v="1"/>
    <n v="4"/>
    <s v="2_4"/>
    <s v="Revise draft"/>
    <s v="Final deliverable (Article 2B)"/>
    <n v="1"/>
    <n v="25000"/>
    <n v="2500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D8D755E-34BF-4938-B601-305D9460F823}" name="PivotTable1" cacheId="1783"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location ref="J6:K9" firstHeaderRow="1" firstDataRow="1" firstDataCol="1"/>
  <pivotFields count="8">
    <pivotField axis="axisRow" showAll="0">
      <items count="3">
        <item x="0"/>
        <item x="1"/>
        <item t="default"/>
      </items>
    </pivotField>
    <pivotField showAll="0"/>
    <pivotField showAll="0"/>
    <pivotField showAll="0"/>
    <pivotField showAll="0"/>
    <pivotField showAll="0"/>
    <pivotField showAll="0"/>
    <pivotField dataField="1" numFmtId="166" showAll="0"/>
  </pivotFields>
  <rowFields count="1">
    <field x="0"/>
  </rowFields>
  <rowItems count="3">
    <i>
      <x/>
    </i>
    <i>
      <x v="1"/>
    </i>
    <i t="grand">
      <x/>
    </i>
  </rowItems>
  <colItems count="1">
    <i/>
  </colItems>
  <dataFields count="1">
    <dataField name="Cost by Year" fld="7" baseField="0" baseItem="0" numFmtId="166"/>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627F2C9-B281-4226-83F1-E818CC7073E7}" name="tblProjectNotes" displayName="tblProjectNotes" ref="A20:B27" totalsRowShown="0" headerRowDxfId="42" dataDxfId="41">
  <autoFilter ref="A20:B27" xr:uid="{7FFB237B-2608-4390-A807-58A761D2EB00}"/>
  <tableColumns count="2">
    <tableColumn id="1" xr3:uid="{83733302-E2C1-42B1-8560-FD1D49283B04}" name="Item" dataDxfId="40"/>
    <tableColumn id="2" xr3:uid="{EA8CBE69-D211-4960-BDA4-64D41F0DCA40}" name="Note" dataDxfId="39"/>
  </tableColumns>
  <tableStyleInfo name="Gantt Table Style"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6923DE7-50B7-4CA0-AA25-A5754A57932A}" name="Table3" displayName="Table3" ref="A2:B14" totalsRowShown="0" headerRowDxfId="38" dataDxfId="37">
  <autoFilter ref="A2:B14" xr:uid="{D3228657-A967-49BF-897E-4E948C5CBF22}"/>
  <tableColumns count="2">
    <tableColumn id="1" xr3:uid="{4B2EA81F-8087-48E9-8E63-6C35DCABE27A}" name="Item" dataDxfId="36"/>
    <tableColumn id="2" xr3:uid="{8C39A229-05BD-44D4-A41F-ABD587E7A05B}" name="Value" dataDxfId="35"/>
  </tableColumns>
  <tableStyleInfo name="Gantt Table Style"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EB2F842-442B-4CF0-BD3A-62D49B13860F}" name="tblBudget" displayName="tblBudget" ref="A6:H14" totalsRowShown="0" tableBorderDxfId="34">
  <autoFilter ref="A6:H14" xr:uid="{42A10F26-7BFB-4D75-B049-C76CC39C6020}"/>
  <sortState xmlns:xlrd2="http://schemas.microsoft.com/office/spreadsheetml/2017/richdata2" ref="A7:H14">
    <sortCondition ref="C7:C14"/>
  </sortState>
  <tableColumns count="8">
    <tableColumn id="1" xr3:uid="{F6DDB638-ABD7-4283-B966-0F31899F77D7}" name="Milestone" dataDxfId="33"/>
    <tableColumn id="2" xr3:uid="{45113EE9-26EF-4B74-9D6D-EBBE4D707572}" name="Task" dataDxfId="15">
      <calculatedColumnFormula>IF(tblBudget[[#This Row],[Milestone]]=A6,B6+1,1)</calculatedColumnFormula>
    </tableColumn>
    <tableColumn id="8" xr3:uid="{D6792785-6A3A-4D45-AEB3-F61717C2606E}" name="MS_Task" dataDxfId="32">
      <calculatedColumnFormula>CONCATENATE(tblBudget[[#This Row],[Milestone]],"_",tblBudget[[#This Row],[Task]])</calculatedColumnFormula>
    </tableColumn>
    <tableColumn id="3" xr3:uid="{B059B85D-B46D-4030-9E59-2F1147F096F6}" name="Task Name" dataDxfId="16"/>
    <tableColumn id="4" xr3:uid="{1489BF22-264D-44B8-8CF0-42744A152C9E}" name="Task Deliverable"/>
    <tableColumn id="5" xr3:uid="{57293A4A-B740-4D74-AB28-229884DD48C7}" name="Deliverable Quanity"/>
    <tableColumn id="6" xr3:uid="{1C248D38-B524-4F28-9353-154A0BB20258}" name="Unit Cost" dataDxfId="31"/>
    <tableColumn id="7" xr3:uid="{87870884-4CC0-4B89-81C6-E69A2D71D7C7}" name="Extended Cost" dataDxfId="30">
      <calculatedColumnFormula>tblBudget[[#This Row],[Deliverable Quanity]]*tblBudget[[#This Row],[Unit Cost]]</calculatedColumnFormula>
    </tableColumn>
  </tableColumns>
  <tableStyleInfo name="Gantt Table Style"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0B51325-D3C3-4A05-BAB3-7A7400707A14}" name="tblMilestones" displayName="tblMilestones" ref="A5:N13" totalsRowShown="0" headerRowDxfId="28" dataDxfId="27">
  <autoFilter ref="A5:N13" xr:uid="{8AAEF99D-2BDB-41D1-8249-D6C5D6E40590}"/>
  <tableColumns count="14">
    <tableColumn id="14" xr3:uid="{FE068DFE-F7F2-4C46-BEB5-6414B461DC1C}" name="MS_Task" dataDxfId="14">
      <calculatedColumnFormula>Budget!C7</calculatedColumnFormula>
    </tableColumn>
    <tableColumn id="8" xr3:uid="{49C2DF0B-7128-4C35-9BDA-D8C2EAD54736}" name="Task Name" dataDxfId="13">
      <calculatedColumnFormula>IFERROR(INDEX(tblBudget[Task Name],MATCH(tblMilestones[[#This Row],[MS_Task]],tblBudget[MS_Task],0)),"Unknown task")</calculatedColumnFormula>
    </tableColumn>
    <tableColumn id="15" xr3:uid="{90C26743-9024-42C8-B4DD-30FB5549BE8F}" name="Notes/Comments" dataDxfId="26"/>
    <tableColumn id="2" xr3:uid="{B8ACC97F-C189-49BA-91CF-CB5671185BCF}" name="Category" dataDxfId="25"/>
    <tableColumn id="4" xr3:uid="{A60A6524-18F0-48B7-BB3C-2F4A35799FF7}" name="Progress" dataDxfId="24"/>
    <tableColumn id="5" xr3:uid="{59612C1F-9AAB-483B-A6A5-3563E9D77941}" name="Start" dataDxfId="23" dataCellStyle="Date"/>
    <tableColumn id="13" xr3:uid="{7AB82A2B-8C98-45FD-9B86-8C38B8D3429D}" name="No. Weeks" dataDxfId="22" dataCellStyle="Comma [0]"/>
    <tableColumn id="6" xr3:uid="{012C59F1-49D4-4A67-B8DD-855C6581FD6A}" name="No. Days" dataDxfId="21" dataCellStyle="Comma [0]">
      <calculatedColumnFormula>tblMilestones[[#This Row],[No. Weeks]]*7</calculatedColumnFormula>
    </tableColumn>
    <tableColumn id="9" xr3:uid="{44046B57-4218-4E07-A3A0-5AFDC834778E}" name="Offset Weeks" dataDxfId="20" dataCellStyle="Comma [0]"/>
    <tableColumn id="1" xr3:uid="{FFC2B9A2-5893-45E2-8560-807BF723827B}" name="End Date" dataDxfId="12" dataCellStyle="Date">
      <calculatedColumnFormula>tblMilestones[[#This Row],[Start]]+tblMilestones[[#This Row],[No. Days]]</calculatedColumnFormula>
    </tableColumn>
    <tableColumn id="10" xr3:uid="{A7EF5543-310B-428D-BB1F-75CEBD939270}" name="Task $" dataDxfId="11" dataCellStyle="Currency">
      <calculatedColumnFormula>INDEX(tblBudget[Extended Cost],MATCH(tblMilestones[[#This Row],[MS_Task]],tblBudget[MS_Task],0))</calculatedColumnFormula>
    </tableColumn>
    <tableColumn id="11" xr3:uid="{AD97273B-31FE-4821-B967-E5341CC383EE}" name="Burn $" dataDxfId="19" dataCellStyle="Currency">
      <calculatedColumnFormula>IFERROR(tblMilestones[[#This Row],[Task $]]*tblMilestones[[#This Row],[Progress]],"")</calculatedColumnFormula>
    </tableColumn>
    <tableColumn id="12" xr3:uid="{B881632E-905E-48E3-8C6C-0CA33771D610}" name="Invoiced $" dataDxfId="18" dataCellStyle="Currency"/>
    <tableColumn id="7" xr3:uid="{84D3FFCC-0D1F-40CF-97A3-9BD39802B3F7}" name="To Invoice $" dataDxfId="17" dataCellStyle="Currency">
      <calculatedColumnFormula>IFERROR(tblMilestones[[#This Row],[Burn $]]-tblMilestones[[#This Row],[Invoiced $]],"")</calculatedColumnFormula>
    </tableColumn>
  </tableColumns>
  <tableStyleInfo name="Gantt Table Style" showFirstColumn="1" showLastColumn="0" showRowStripes="1" showColumnStripes="0"/>
  <extLst>
    <ext xmlns:x14="http://schemas.microsoft.com/office/spreadsheetml/2009/9/main" uri="{504A1905-F514-4f6f-8877-14C23A59335A}">
      <x14:table altTextSummary="Enter Project information in this table. Enter a milestone description for a phase, task, activity, etc. in column beneath Description. Select a category in the Category column. Assign the item to someone in the Assigned To column. Update progress and watch the data bars auto update in the Progress column. Enter the start date in the Start column and number of days in the number of days column. The Ghantt data in cells J9 through BM 34 will auto update. Add new rows to the table to add more tasks."/>
    </ext>
  </extLst>
</table>
</file>

<file path=xl/theme/theme1.xml><?xml version="1.0" encoding="utf-8"?>
<a:theme xmlns:a="http://schemas.openxmlformats.org/drawingml/2006/main" name="Attitude">
  <a:themeElements>
    <a:clrScheme name="Attitude">
      <a:dk1>
        <a:sysClr val="windowText" lastClr="000000"/>
      </a:dk1>
      <a:lt1>
        <a:sysClr val="window" lastClr="FFFFFF"/>
      </a:lt1>
      <a:dk2>
        <a:srgbClr val="44546A"/>
      </a:dk2>
      <a:lt2>
        <a:srgbClr val="E7E6E6"/>
      </a:lt2>
      <a:accent1>
        <a:srgbClr val="1180AE"/>
      </a:accent1>
      <a:accent2>
        <a:srgbClr val="6C5B97"/>
      </a:accent2>
      <a:accent3>
        <a:srgbClr val="FCB239"/>
      </a:accent3>
      <a:accent4>
        <a:srgbClr val="D74061"/>
      </a:accent4>
      <a:accent5>
        <a:srgbClr val="F37A29"/>
      </a:accent5>
      <a:accent6>
        <a:srgbClr val="B66BA3"/>
      </a:accent6>
      <a:hlink>
        <a:srgbClr val="D2B356"/>
      </a:hlink>
      <a:folHlink>
        <a:srgbClr val="C5916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5" dT="2023-05-26T16:47:56.39" personId="{00000000-0000-0000-0000-000000000000}" id="{C2A1CB67-6174-4B56-8B86-FA32BF474066}">
    <text>Number of weeks required to complete the task</text>
  </threadedComment>
  <threadedComment ref="I5" dT="2023-05-26T16:48:55.88" personId="{00000000-0000-0000-0000-000000000000}" id="{A604F834-EC80-4083-B32B-FD93D1D3A522}">
    <text>Number of weeks after (before) the start of the previous task when this task begins</text>
  </threadedComment>
  <threadedComment ref="L5" dT="2023-05-26T16:56:57.73" personId="{00000000-0000-0000-0000-000000000000}" id="{BDEEA629-A85D-464D-9655-0BC0BA8D1BA0}">
    <text>The amount, by task, in $, that has been completed and could be or has been invoiced.</text>
  </threadedComment>
  <threadedComment ref="M5" dT="2023-05-26T16:57:22.90" personId="{00000000-0000-0000-0000-000000000000}" id="{16B6424D-E7BF-409B-A358-6DE64012E0BF}">
    <text>The amount that has been submitted as an invoice.</text>
  </threadedComment>
  <threadedComment ref="N5" dT="2023-05-26T16:57:52.28" personId="{00000000-0000-0000-0000-000000000000}" id="{8DC132C2-0CD6-4A0D-9550-DBF7CFE083FF}">
    <text>The amount that is yet to be invoiced.</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mailto:uome@rrus.com" TargetMode="External"/><Relationship Id="rId2" Type="http://schemas.openxmlformats.org/officeDocument/2006/relationships/hyperlink" Target="mailto:usignhere@rrus.com" TargetMode="External"/><Relationship Id="rId1" Type="http://schemas.openxmlformats.org/officeDocument/2006/relationships/hyperlink" Target="mailto:ilfindout@rrus.com" TargetMode="External"/><Relationship Id="rId5" Type="http://schemas.openxmlformats.org/officeDocument/2006/relationships/table" Target="../tables/table2.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EF6A6-D3FE-4F00-886E-42FE8DB8D455}">
  <dimension ref="A1:B27"/>
  <sheetViews>
    <sheetView tabSelected="1" topLeftCell="A6" workbookViewId="0">
      <selection activeCell="B27" sqref="B27"/>
    </sheetView>
  </sheetViews>
  <sheetFormatPr defaultRowHeight="15" x14ac:dyDescent="0.25"/>
  <cols>
    <col min="1" max="1" width="23" style="4" bestFit="1" customWidth="1"/>
    <col min="2" max="2" width="85.5703125" style="4" customWidth="1"/>
    <col min="3" max="3" width="35.7109375" style="4" customWidth="1"/>
    <col min="4" max="4" width="41.28515625" style="4" customWidth="1"/>
    <col min="5" max="16384" width="9.140625" style="4"/>
  </cols>
  <sheetData>
    <row r="1" spans="1:2" x14ac:dyDescent="0.25">
      <c r="A1" s="28" t="s">
        <v>45</v>
      </c>
    </row>
    <row r="2" spans="1:2" x14ac:dyDescent="0.25">
      <c r="A2" s="4" t="s">
        <v>42</v>
      </c>
      <c r="B2" s="4" t="s">
        <v>44</v>
      </c>
    </row>
    <row r="3" spans="1:2" ht="28.5" x14ac:dyDescent="0.25">
      <c r="A3" s="25" t="s">
        <v>33</v>
      </c>
      <c r="B3" s="25" t="s">
        <v>68</v>
      </c>
    </row>
    <row r="4" spans="1:2" x14ac:dyDescent="0.25">
      <c r="A4" s="4" t="s">
        <v>69</v>
      </c>
      <c r="B4" s="4" t="s">
        <v>82</v>
      </c>
    </row>
    <row r="5" spans="1:2" x14ac:dyDescent="0.25">
      <c r="A5" s="4" t="s">
        <v>70</v>
      </c>
      <c r="B5" s="4" t="s">
        <v>71</v>
      </c>
    </row>
    <row r="6" spans="1:2" x14ac:dyDescent="0.25">
      <c r="A6" s="4" t="s">
        <v>34</v>
      </c>
      <c r="B6" s="4" t="s">
        <v>72</v>
      </c>
    </row>
    <row r="7" spans="1:2" x14ac:dyDescent="0.25">
      <c r="A7" s="4" t="s">
        <v>35</v>
      </c>
      <c r="B7" s="4" t="s">
        <v>74</v>
      </c>
    </row>
    <row r="8" spans="1:2" x14ac:dyDescent="0.25">
      <c r="A8" s="4" t="s">
        <v>36</v>
      </c>
      <c r="B8" s="4" t="s">
        <v>73</v>
      </c>
    </row>
    <row r="9" spans="1:2" x14ac:dyDescent="0.25">
      <c r="A9" s="4" t="s">
        <v>37</v>
      </c>
      <c r="B9" s="27" t="s">
        <v>85</v>
      </c>
    </row>
    <row r="10" spans="1:2" x14ac:dyDescent="0.25">
      <c r="A10" s="4" t="s">
        <v>38</v>
      </c>
      <c r="B10" s="4" t="s">
        <v>75</v>
      </c>
    </row>
    <row r="11" spans="1:2" x14ac:dyDescent="0.25">
      <c r="A11" s="4" t="s">
        <v>39</v>
      </c>
      <c r="B11" s="27" t="s">
        <v>76</v>
      </c>
    </row>
    <row r="12" spans="1:2" x14ac:dyDescent="0.25">
      <c r="A12" s="4" t="s">
        <v>40</v>
      </c>
      <c r="B12" s="4" t="s">
        <v>77</v>
      </c>
    </row>
    <row r="13" spans="1:2" x14ac:dyDescent="0.25">
      <c r="A13" s="4" t="s">
        <v>41</v>
      </c>
      <c r="B13" s="27" t="s">
        <v>78</v>
      </c>
    </row>
    <row r="14" spans="1:2" x14ac:dyDescent="0.25">
      <c r="A14" s="4" t="s">
        <v>84</v>
      </c>
      <c r="B14" s="70">
        <v>45200</v>
      </c>
    </row>
    <row r="19" spans="1:2" x14ac:dyDescent="0.25">
      <c r="A19" s="28" t="s">
        <v>79</v>
      </c>
    </row>
    <row r="20" spans="1:2" x14ac:dyDescent="0.25">
      <c r="A20" s="4" t="s">
        <v>42</v>
      </c>
      <c r="B20" s="4" t="s">
        <v>43</v>
      </c>
    </row>
    <row r="21" spans="1:2" ht="30" x14ac:dyDescent="0.25">
      <c r="A21" s="4">
        <v>1</v>
      </c>
      <c r="B21" s="26" t="s">
        <v>80</v>
      </c>
    </row>
    <row r="22" spans="1:2" x14ac:dyDescent="0.25">
      <c r="A22" s="4">
        <v>2</v>
      </c>
      <c r="B22" s="26" t="s">
        <v>81</v>
      </c>
    </row>
    <row r="23" spans="1:2" ht="30" x14ac:dyDescent="0.25">
      <c r="A23" s="4">
        <v>3</v>
      </c>
      <c r="B23" s="26" t="s">
        <v>63</v>
      </c>
    </row>
    <row r="24" spans="1:2" x14ac:dyDescent="0.25">
      <c r="A24" s="4">
        <v>4</v>
      </c>
      <c r="B24" s="26" t="s">
        <v>64</v>
      </c>
    </row>
    <row r="25" spans="1:2" ht="30" x14ac:dyDescent="0.25">
      <c r="A25" s="4">
        <v>5</v>
      </c>
      <c r="B25" s="26" t="s">
        <v>66</v>
      </c>
    </row>
    <row r="26" spans="1:2" ht="45" x14ac:dyDescent="0.25">
      <c r="A26" s="4">
        <v>6</v>
      </c>
      <c r="B26" s="26" t="s">
        <v>65</v>
      </c>
    </row>
    <row r="27" spans="1:2" ht="45" x14ac:dyDescent="0.25">
      <c r="A27" s="4">
        <v>7</v>
      </c>
      <c r="B27" s="26" t="s">
        <v>67</v>
      </c>
    </row>
  </sheetData>
  <hyperlinks>
    <hyperlink ref="B9" r:id="rId1" display="ilfindout@rrus.com" xr:uid="{F33CC7FC-6493-4D37-9636-3430F2420234}"/>
    <hyperlink ref="B11" r:id="rId2" display="usignhere@rrus.com" xr:uid="{36CBA45D-661A-428F-B122-4689C47BE4F1}"/>
    <hyperlink ref="B13" r:id="rId3" display="uome@rrus.com" xr:uid="{AB3EF824-B1CF-48A1-A85E-28F112DE247D}"/>
  </hyperlinks>
  <pageMargins left="0.7" right="0.7" top="0.75" bottom="0.75" header="0.3" footer="0.3"/>
  <tableParts count="2">
    <tablePart r:id="rId4"/>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F9BFE-D361-4024-826D-34864E8A2F9E}">
  <dimension ref="A1:K15"/>
  <sheetViews>
    <sheetView workbookViewId="0">
      <selection activeCell="D12" sqref="D12"/>
    </sheetView>
  </sheetViews>
  <sheetFormatPr defaultRowHeight="15" x14ac:dyDescent="0.25"/>
  <cols>
    <col min="1" max="1" width="12.140625" customWidth="1"/>
    <col min="2" max="3" width="7.5703125" customWidth="1"/>
    <col min="4" max="4" width="35.7109375" customWidth="1"/>
    <col min="5" max="5" width="41.28515625" customWidth="1"/>
    <col min="6" max="6" width="15.85546875" customWidth="1"/>
    <col min="7" max="7" width="11.140625" customWidth="1"/>
    <col min="8" max="8" width="15.85546875" customWidth="1"/>
    <col min="10" max="10" width="13.140625" bestFit="1" customWidth="1"/>
    <col min="11" max="11" width="11.85546875" bestFit="1" customWidth="1"/>
  </cols>
  <sheetData>
    <row r="1" spans="1:11" ht="28.5" x14ac:dyDescent="0.25">
      <c r="A1" s="46" t="str">
        <f>CONCATENATE("Project: ",ProjectCode,", ",ProjectName)</f>
        <v>Project: [XXX-00-00A], [Sample project name]</v>
      </c>
      <c r="B1" s="47"/>
      <c r="C1" s="47"/>
      <c r="D1" s="47"/>
      <c r="E1" s="47"/>
      <c r="F1" s="47"/>
      <c r="G1" s="47"/>
      <c r="H1" s="48"/>
    </row>
    <row r="2" spans="1:11" ht="18.75" x14ac:dyDescent="0.25">
      <c r="A2" s="49" t="str">
        <f>CONCATENATE("Contractor: ",ResearchContractor)</f>
        <v>Contractor: [Research R Us]</v>
      </c>
      <c r="B2" s="50"/>
      <c r="C2" s="50"/>
      <c r="D2" s="50"/>
      <c r="E2" s="50"/>
      <c r="F2" s="50"/>
      <c r="G2" s="50"/>
      <c r="H2" s="51"/>
    </row>
    <row r="3" spans="1:11" ht="18.75" x14ac:dyDescent="0.25">
      <c r="A3" s="52" t="s">
        <v>31</v>
      </c>
      <c r="B3" s="53"/>
      <c r="C3" s="53"/>
      <c r="D3" s="53"/>
      <c r="E3" s="53"/>
      <c r="F3" s="53"/>
      <c r="G3" s="53"/>
      <c r="H3" s="54"/>
    </row>
    <row r="4" spans="1:11" ht="16.5" thickBot="1" x14ac:dyDescent="0.3">
      <c r="A4" s="55" t="s">
        <v>32</v>
      </c>
      <c r="B4" s="56"/>
      <c r="C4" s="56"/>
      <c r="D4" s="56"/>
      <c r="E4" s="56"/>
      <c r="F4" s="56"/>
      <c r="G4" s="56"/>
      <c r="H4" s="57"/>
    </row>
    <row r="5" spans="1:11" ht="15.75" x14ac:dyDescent="0.25">
      <c r="A5" s="37"/>
      <c r="B5" s="37"/>
      <c r="C5" s="37"/>
      <c r="D5" s="37"/>
      <c r="E5" s="37"/>
      <c r="F5" s="37"/>
      <c r="G5" s="37"/>
      <c r="H5" s="39">
        <f>SUBTOTAL(9,tblBudget[Extended Cost])</f>
        <v>250000</v>
      </c>
    </row>
    <row r="6" spans="1:11" ht="15.75" thickBot="1" x14ac:dyDescent="0.3">
      <c r="A6" s="29" t="s">
        <v>2</v>
      </c>
      <c r="B6" s="29" t="s">
        <v>16</v>
      </c>
      <c r="C6" s="29" t="s">
        <v>51</v>
      </c>
      <c r="D6" s="30" t="s">
        <v>12</v>
      </c>
      <c r="E6" t="s">
        <v>46</v>
      </c>
      <c r="F6" t="s">
        <v>47</v>
      </c>
      <c r="G6" t="s">
        <v>48</v>
      </c>
      <c r="H6" t="s">
        <v>49</v>
      </c>
      <c r="J6" s="19" t="s">
        <v>28</v>
      </c>
      <c r="K6" t="s">
        <v>52</v>
      </c>
    </row>
    <row r="7" spans="1:11" x14ac:dyDescent="0.25">
      <c r="A7" s="31">
        <v>1</v>
      </c>
      <c r="B7" s="31">
        <f>IF(tblBudget[[#This Row],[Milestone]]=A6,B6+1,1)</f>
        <v>1</v>
      </c>
      <c r="C7" s="31" t="str">
        <f>CONCATENATE(tblBudget[[#This Row],[Milestone]],"_",tblBudget[[#This Row],[Task]])</f>
        <v>1_1</v>
      </c>
      <c r="D7" s="40" t="s">
        <v>22</v>
      </c>
      <c r="E7" t="s">
        <v>50</v>
      </c>
      <c r="F7">
        <v>1</v>
      </c>
      <c r="G7" s="38">
        <v>2500</v>
      </c>
      <c r="H7" s="38">
        <f>tblBudget[[#This Row],[Deliverable Quanity]]*tblBudget[[#This Row],[Unit Cost]]</f>
        <v>2500</v>
      </c>
      <c r="J7" s="3">
        <v>1</v>
      </c>
      <c r="K7" s="38">
        <v>119510</v>
      </c>
    </row>
    <row r="8" spans="1:11" x14ac:dyDescent="0.25">
      <c r="A8" s="31">
        <v>1</v>
      </c>
      <c r="B8" s="31">
        <f>IF(tblBudget[[#This Row],[Milestone]]=A7,B7+1,1)</f>
        <v>2</v>
      </c>
      <c r="C8" s="31" t="str">
        <f>CONCATENATE(tblBudget[[#This Row],[Milestone]],"_",tblBudget[[#This Row],[Task]])</f>
        <v>1_2</v>
      </c>
      <c r="D8" s="8" t="s">
        <v>11</v>
      </c>
      <c r="E8" t="s">
        <v>56</v>
      </c>
      <c r="F8">
        <v>1</v>
      </c>
      <c r="G8" s="38">
        <v>15800</v>
      </c>
      <c r="H8" s="38">
        <f>tblBudget[[#This Row],[Deliverable Quanity]]*tblBudget[[#This Row],[Unit Cost]]</f>
        <v>15800</v>
      </c>
      <c r="J8" s="3">
        <v>2</v>
      </c>
      <c r="K8" s="38">
        <v>130490.00000000001</v>
      </c>
    </row>
    <row r="9" spans="1:11" x14ac:dyDescent="0.25">
      <c r="A9" s="31">
        <v>1</v>
      </c>
      <c r="B9" s="31">
        <f>IF(tblBudget[[#This Row],[Milestone]]=A8,B8+1,1)</f>
        <v>3</v>
      </c>
      <c r="C9" s="31" t="str">
        <f>CONCATENATE(tblBudget[[#This Row],[Milestone]],"_",tblBudget[[#This Row],[Task]])</f>
        <v>1_3</v>
      </c>
      <c r="D9" s="8" t="s">
        <v>53</v>
      </c>
      <c r="E9" t="s">
        <v>57</v>
      </c>
      <c r="F9">
        <v>2</v>
      </c>
      <c r="G9" s="38">
        <v>19250</v>
      </c>
      <c r="H9" s="38">
        <f>tblBudget[[#This Row],[Deliverable Quanity]]*tblBudget[[#This Row],[Unit Cost]]</f>
        <v>38500</v>
      </c>
      <c r="J9" s="3" t="s">
        <v>29</v>
      </c>
      <c r="K9" s="38">
        <v>250000</v>
      </c>
    </row>
    <row r="10" spans="1:11" x14ac:dyDescent="0.25">
      <c r="A10" s="31">
        <v>1</v>
      </c>
      <c r="B10" s="31">
        <f>IF(tblBudget[[#This Row],[Milestone]]=A9,B9+1,1)</f>
        <v>4</v>
      </c>
      <c r="C10" s="31" t="str">
        <f>CONCATENATE(tblBudget[[#This Row],[Milestone]],"_",tblBudget[[#This Row],[Task]])</f>
        <v>1_4</v>
      </c>
      <c r="D10" s="8" t="s">
        <v>13</v>
      </c>
      <c r="E10" t="s">
        <v>58</v>
      </c>
      <c r="F10">
        <v>2</v>
      </c>
      <c r="G10" s="38">
        <v>31355</v>
      </c>
      <c r="H10" s="38">
        <f>tblBudget[[#This Row],[Deliverable Quanity]]*tblBudget[[#This Row],[Unit Cost]]</f>
        <v>62710</v>
      </c>
    </row>
    <row r="11" spans="1:11" x14ac:dyDescent="0.25">
      <c r="A11" s="31">
        <v>2</v>
      </c>
      <c r="B11" s="31">
        <f>IF(tblBudget[[#This Row],[Milestone]]=A10,B10+1,1)</f>
        <v>1</v>
      </c>
      <c r="C11" s="31" t="str">
        <f>CONCATENATE(tblBudget[[#This Row],[Milestone]],"_",tblBudget[[#This Row],[Task]])</f>
        <v>2_1</v>
      </c>
      <c r="D11" s="8" t="s">
        <v>14</v>
      </c>
      <c r="E11" t="s">
        <v>60</v>
      </c>
      <c r="F11">
        <v>2</v>
      </c>
      <c r="G11" s="38">
        <v>25825</v>
      </c>
      <c r="H11" s="38">
        <f>tblBudget[[#This Row],[Deliverable Quanity]]*tblBudget[[#This Row],[Unit Cost]]</f>
        <v>51650</v>
      </c>
    </row>
    <row r="12" spans="1:11" x14ac:dyDescent="0.25">
      <c r="A12" s="31">
        <v>2</v>
      </c>
      <c r="B12" s="31">
        <f>IF(tblBudget[[#This Row],[Milestone]]=A11,B11+1,1)</f>
        <v>2</v>
      </c>
      <c r="C12" s="31" t="str">
        <f>CONCATENATE(tblBudget[[#This Row],[Milestone]],"_",tblBudget[[#This Row],[Task]])</f>
        <v>2_2</v>
      </c>
      <c r="D12" s="8" t="s">
        <v>15</v>
      </c>
      <c r="E12" t="s">
        <v>59</v>
      </c>
      <c r="F12">
        <v>2</v>
      </c>
      <c r="G12" s="38">
        <v>15850</v>
      </c>
      <c r="H12" s="38">
        <f>tblBudget[[#This Row],[Deliverable Quanity]]*tblBudget[[#This Row],[Unit Cost]]</f>
        <v>31700</v>
      </c>
    </row>
    <row r="13" spans="1:11" x14ac:dyDescent="0.25">
      <c r="A13" s="31">
        <v>2</v>
      </c>
      <c r="B13" s="31">
        <f>IF(tblBudget[[#This Row],[Milestone]]=A12,B12+1,1)</f>
        <v>3</v>
      </c>
      <c r="C13" s="31" t="str">
        <f>CONCATENATE(tblBudget[[#This Row],[Milestone]],"_",tblBudget[[#This Row],[Task]])</f>
        <v>2_3</v>
      </c>
      <c r="D13" s="8" t="s">
        <v>20</v>
      </c>
      <c r="E13" t="s">
        <v>61</v>
      </c>
      <c r="F13">
        <v>1</v>
      </c>
      <c r="G13" s="38">
        <v>22140.000000000011</v>
      </c>
      <c r="H13" s="38">
        <f>tblBudget[[#This Row],[Deliverable Quanity]]*tblBudget[[#This Row],[Unit Cost]]</f>
        <v>22140.000000000011</v>
      </c>
    </row>
    <row r="14" spans="1:11" x14ac:dyDescent="0.25">
      <c r="A14" s="31">
        <v>2</v>
      </c>
      <c r="B14" s="31">
        <f>IF(tblBudget[[#This Row],[Milestone]]=A13,B13+1,1)</f>
        <v>4</v>
      </c>
      <c r="C14" s="31" t="str">
        <f>CONCATENATE(tblBudget[[#This Row],[Milestone]],"_",tblBudget[[#This Row],[Task]])</f>
        <v>2_4</v>
      </c>
      <c r="D14" s="8" t="s">
        <v>21</v>
      </c>
      <c r="E14" t="s">
        <v>62</v>
      </c>
      <c r="F14">
        <v>1</v>
      </c>
      <c r="G14" s="38">
        <v>25000</v>
      </c>
      <c r="H14" s="38">
        <f>tblBudget[[#This Row],[Deliverable Quanity]]*tblBudget[[#This Row],[Unit Cost]]</f>
        <v>25000</v>
      </c>
    </row>
    <row r="15" spans="1:11" x14ac:dyDescent="0.25">
      <c r="A15" s="2" t="s">
        <v>55</v>
      </c>
    </row>
  </sheetData>
  <mergeCells count="4">
    <mergeCell ref="A1:H1"/>
    <mergeCell ref="A2:H2"/>
    <mergeCell ref="A3:H3"/>
    <mergeCell ref="A4:H4"/>
  </mergeCells>
  <pageMargins left="0.7" right="0.7" top="0.75" bottom="0.75" header="0.3" footer="0.3"/>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C384"/>
  <sheetViews>
    <sheetView showGridLines="0" showRuler="0" zoomScaleNormal="100" zoomScalePageLayoutView="70" workbookViewId="0">
      <selection activeCell="A4" sqref="A4:G4"/>
    </sheetView>
  </sheetViews>
  <sheetFormatPr defaultRowHeight="30" customHeight="1" x14ac:dyDescent="0.25"/>
  <cols>
    <col min="1" max="1" width="7.140625" style="4" customWidth="1"/>
    <col min="2" max="2" width="35.7109375" style="4" customWidth="1"/>
    <col min="3" max="3" width="41.28515625" style="4" customWidth="1"/>
    <col min="4" max="4" width="12.28515625" style="4" customWidth="1"/>
    <col min="5" max="5" width="8" style="7" customWidth="1"/>
    <col min="6" max="6" width="10.42578125" style="7" customWidth="1"/>
    <col min="7" max="7" width="7.7109375" style="4" customWidth="1"/>
    <col min="8" max="8" width="7.7109375" style="4" hidden="1" customWidth="1"/>
    <col min="9" max="10" width="10.42578125" style="4" customWidth="1"/>
    <col min="11" max="11" width="9.140625" style="4" customWidth="1"/>
    <col min="12" max="14" width="10.7109375" style="4" customWidth="1"/>
    <col min="15" max="15" width="12.7109375" style="4" customWidth="1"/>
    <col min="16" max="108" width="3.5703125" style="4" customWidth="1"/>
    <col min="109" max="16384" width="9.140625" style="4"/>
  </cols>
  <sheetData>
    <row r="1" spans="1:107" ht="30" customHeight="1" thickBot="1" x14ac:dyDescent="0.3">
      <c r="A1" s="46" t="str">
        <f>CONCATENATE("Project: ",ProjectCode,", ",ProjectName)</f>
        <v>Project: [XXX-00-00A], [Sample project name]</v>
      </c>
      <c r="B1" s="47"/>
      <c r="C1" s="47"/>
      <c r="D1" s="47"/>
      <c r="E1" s="47"/>
      <c r="F1" s="47"/>
      <c r="G1" s="48"/>
      <c r="H1" s="34"/>
      <c r="I1" s="5"/>
      <c r="J1" s="5"/>
      <c r="K1" s="5"/>
      <c r="L1" s="5"/>
      <c r="M1" s="5"/>
      <c r="P1" s="6" t="s">
        <v>9</v>
      </c>
      <c r="Q1" s="1"/>
    </row>
    <row r="2" spans="1:107" ht="21.75" customHeight="1" thickBot="1" x14ac:dyDescent="0.3">
      <c r="A2" s="49" t="str">
        <f>CONCATENATE("Contractor: ",ResearchContractor)</f>
        <v>Contractor: [Research R Us]</v>
      </c>
      <c r="B2" s="50"/>
      <c r="C2" s="50"/>
      <c r="D2" s="50"/>
      <c r="E2" s="50"/>
      <c r="F2" s="50"/>
      <c r="G2" s="51"/>
      <c r="H2" s="35"/>
      <c r="I2"/>
      <c r="J2"/>
      <c r="K2"/>
      <c r="L2"/>
      <c r="M2"/>
      <c r="N2"/>
      <c r="P2" s="66" t="s">
        <v>8</v>
      </c>
      <c r="Q2" s="66"/>
      <c r="R2" s="66"/>
      <c r="S2" s="66"/>
      <c r="U2" s="67" t="s">
        <v>6</v>
      </c>
      <c r="V2" s="67"/>
      <c r="W2" s="67"/>
      <c r="X2" s="67"/>
      <c r="Z2" s="68" t="s">
        <v>5</v>
      </c>
      <c r="AA2" s="68"/>
      <c r="AB2" s="68"/>
      <c r="AC2" s="68"/>
      <c r="AE2" s="64" t="s">
        <v>7</v>
      </c>
      <c r="AF2" s="64"/>
      <c r="AG2" s="64"/>
      <c r="AH2" s="64"/>
      <c r="AJ2" s="61" t="s">
        <v>23</v>
      </c>
      <c r="AK2" s="62"/>
      <c r="AL2" s="62"/>
      <c r="AM2" s="63"/>
      <c r="AO2" s="60" t="s">
        <v>19</v>
      </c>
      <c r="AP2" s="60"/>
      <c r="AQ2" s="60"/>
      <c r="AR2" s="60"/>
      <c r="AT2" s="65" t="s">
        <v>10</v>
      </c>
      <c r="AU2" s="65"/>
      <c r="AV2" s="65"/>
      <c r="AW2" s="65"/>
    </row>
    <row r="3" spans="1:107" ht="21.75" customHeight="1" x14ac:dyDescent="0.25">
      <c r="A3" s="52" t="s">
        <v>31</v>
      </c>
      <c r="B3" s="53"/>
      <c r="C3" s="53"/>
      <c r="D3" s="53"/>
      <c r="E3" s="53"/>
      <c r="F3" s="53"/>
      <c r="G3" s="54"/>
      <c r="H3" s="36"/>
      <c r="I3"/>
      <c r="J3"/>
      <c r="K3"/>
      <c r="L3"/>
      <c r="M3"/>
      <c r="N3"/>
      <c r="P3" s="58">
        <f>F6</f>
        <v>45200</v>
      </c>
      <c r="Q3" s="59"/>
      <c r="R3" s="59"/>
      <c r="S3" s="59"/>
      <c r="T3" s="8"/>
    </row>
    <row r="4" spans="1:107" ht="19.5" thickBot="1" x14ac:dyDescent="0.3">
      <c r="A4" s="55" t="s">
        <v>32</v>
      </c>
      <c r="B4" s="56"/>
      <c r="C4" s="56"/>
      <c r="D4" s="56"/>
      <c r="E4" s="56"/>
      <c r="F4" s="56"/>
      <c r="G4" s="57"/>
      <c r="H4" s="37"/>
      <c r="K4" s="69">
        <f>SUBTOTAL(9,tblMilestones[Task $])</f>
        <v>250000</v>
      </c>
      <c r="L4" s="69">
        <f>SUBTOTAL(9,tblMilestones[Burn $])</f>
        <v>0</v>
      </c>
      <c r="M4" s="69">
        <f>SUBTOTAL(9,tblMilestones[Invoiced $])</f>
        <v>0</v>
      </c>
      <c r="N4" s="69">
        <f>SUBTOTAL(9,tblMilestones[To Invoice $])</f>
        <v>0</v>
      </c>
      <c r="Q4" s="17" t="str">
        <f ca="1">TEXT(P5,"mmmm")</f>
        <v>October</v>
      </c>
      <c r="R4" s="17"/>
      <c r="S4" s="17"/>
      <c r="T4" s="17"/>
      <c r="U4" s="17" t="str">
        <f ca="1">TEXT(T5,"mmmm")</f>
        <v>October</v>
      </c>
      <c r="V4" s="17"/>
      <c r="W4" s="18"/>
      <c r="X4" s="17"/>
      <c r="Y4" s="17" t="str">
        <f ca="1">TEXT(X5,"mmmm")</f>
        <v>November</v>
      </c>
      <c r="Z4" s="17"/>
      <c r="AA4" s="17"/>
      <c r="AB4" s="17"/>
      <c r="AC4" s="17" t="str">
        <f ca="1">TEXT(AB5,"mmmm")</f>
        <v>December</v>
      </c>
      <c r="AD4" s="17"/>
      <c r="AE4" s="17"/>
      <c r="AF4" s="17"/>
      <c r="AG4" s="17" t="str">
        <f ca="1">TEXT(AF5,"mmmm")</f>
        <v>January</v>
      </c>
      <c r="AH4" s="17"/>
      <c r="AI4" s="17"/>
      <c r="AJ4" s="17"/>
      <c r="AK4" s="17" t="str">
        <f ca="1">TEXT(AJ5,"mmmm")</f>
        <v>February</v>
      </c>
      <c r="AL4" s="17"/>
      <c r="AM4" s="17"/>
      <c r="AN4" s="17"/>
      <c r="AO4" s="17" t="str">
        <f ca="1">TEXT(AN5,"mmmm")</f>
        <v>March</v>
      </c>
      <c r="AP4" s="17"/>
      <c r="AQ4" s="17"/>
      <c r="AR4" s="17"/>
      <c r="AS4" s="17" t="str">
        <f ca="1">TEXT(AR5,"mmmm")</f>
        <v>April</v>
      </c>
      <c r="AT4" s="17"/>
      <c r="AU4" s="17"/>
      <c r="AV4" s="17"/>
      <c r="AW4" s="17" t="str">
        <f ca="1">TEXT(AV5,"mmmm")</f>
        <v>May</v>
      </c>
      <c r="AX4" s="17"/>
      <c r="AY4" s="17"/>
      <c r="AZ4" s="17"/>
      <c r="BA4" s="17" t="str">
        <f ca="1">TEXT(AZ5,"mmmm")</f>
        <v>June</v>
      </c>
      <c r="BB4" s="17"/>
      <c r="BC4" s="17"/>
      <c r="BD4" s="17"/>
      <c r="BE4" s="17" t="str">
        <f ca="1">TEXT(BD5,"mmmm")</f>
        <v>July</v>
      </c>
      <c r="BF4" s="17"/>
      <c r="BG4" s="17"/>
      <c r="BH4" s="17"/>
      <c r="BI4" s="17"/>
      <c r="BJ4" s="17"/>
      <c r="BK4" s="17"/>
      <c r="BL4" s="17"/>
      <c r="BM4" s="17"/>
      <c r="BN4" s="17"/>
      <c r="BO4" s="17"/>
      <c r="BP4" s="17"/>
      <c r="BQ4" s="17"/>
      <c r="BR4" s="17"/>
      <c r="BS4" s="17"/>
      <c r="BT4" s="17"/>
    </row>
    <row r="5" spans="1:107" ht="30.75" thickBot="1" x14ac:dyDescent="0.3">
      <c r="A5" s="8" t="s">
        <v>51</v>
      </c>
      <c r="B5" s="9" t="s">
        <v>12</v>
      </c>
      <c r="C5" s="9" t="s">
        <v>30</v>
      </c>
      <c r="D5" s="9" t="s">
        <v>1</v>
      </c>
      <c r="E5" s="9" t="s">
        <v>3</v>
      </c>
      <c r="F5" s="9" t="s">
        <v>4</v>
      </c>
      <c r="G5" s="9" t="s">
        <v>26</v>
      </c>
      <c r="H5" s="9" t="s">
        <v>0</v>
      </c>
      <c r="I5" s="9" t="s">
        <v>27</v>
      </c>
      <c r="J5" s="9" t="s">
        <v>83</v>
      </c>
      <c r="K5" s="9" t="s">
        <v>17</v>
      </c>
      <c r="L5" s="9" t="s">
        <v>18</v>
      </c>
      <c r="M5" s="4" t="s">
        <v>24</v>
      </c>
      <c r="N5" s="4" t="s">
        <v>25</v>
      </c>
      <c r="O5" s="9"/>
      <c r="P5" s="21">
        <f ca="1">IFERROR(Project_Start,TODAY())</f>
        <v>45200</v>
      </c>
      <c r="Q5" s="21">
        <f ca="1">P5+7</f>
        <v>45207</v>
      </c>
      <c r="R5" s="21">
        <f t="shared" ref="R5:BS5" ca="1" si="0">Q5+7</f>
        <v>45214</v>
      </c>
      <c r="S5" s="21">
        <f t="shared" ca="1" si="0"/>
        <v>45221</v>
      </c>
      <c r="T5" s="21">
        <f t="shared" ca="1" si="0"/>
        <v>45228</v>
      </c>
      <c r="U5" s="21">
        <f t="shared" ca="1" si="0"/>
        <v>45235</v>
      </c>
      <c r="V5" s="21">
        <f t="shared" ca="1" si="0"/>
        <v>45242</v>
      </c>
      <c r="W5" s="21">
        <f t="shared" ca="1" si="0"/>
        <v>45249</v>
      </c>
      <c r="X5" s="21">
        <f t="shared" ca="1" si="0"/>
        <v>45256</v>
      </c>
      <c r="Y5" s="21">
        <f t="shared" ca="1" si="0"/>
        <v>45263</v>
      </c>
      <c r="Z5" s="21">
        <f t="shared" ca="1" si="0"/>
        <v>45270</v>
      </c>
      <c r="AA5" s="21">
        <f t="shared" ca="1" si="0"/>
        <v>45277</v>
      </c>
      <c r="AB5" s="21">
        <f t="shared" ca="1" si="0"/>
        <v>45284</v>
      </c>
      <c r="AC5" s="21">
        <f t="shared" ca="1" si="0"/>
        <v>45291</v>
      </c>
      <c r="AD5" s="21">
        <f t="shared" ca="1" si="0"/>
        <v>45298</v>
      </c>
      <c r="AE5" s="21">
        <f t="shared" ca="1" si="0"/>
        <v>45305</v>
      </c>
      <c r="AF5" s="21">
        <f t="shared" ca="1" si="0"/>
        <v>45312</v>
      </c>
      <c r="AG5" s="21">
        <f t="shared" ca="1" si="0"/>
        <v>45319</v>
      </c>
      <c r="AH5" s="21">
        <f t="shared" ca="1" si="0"/>
        <v>45326</v>
      </c>
      <c r="AI5" s="21">
        <f t="shared" ca="1" si="0"/>
        <v>45333</v>
      </c>
      <c r="AJ5" s="21">
        <f t="shared" ca="1" si="0"/>
        <v>45340</v>
      </c>
      <c r="AK5" s="21">
        <f t="shared" ca="1" si="0"/>
        <v>45347</v>
      </c>
      <c r="AL5" s="21">
        <f t="shared" ca="1" si="0"/>
        <v>45354</v>
      </c>
      <c r="AM5" s="21">
        <f t="shared" ca="1" si="0"/>
        <v>45361</v>
      </c>
      <c r="AN5" s="21">
        <f t="shared" ca="1" si="0"/>
        <v>45368</v>
      </c>
      <c r="AO5" s="21">
        <f t="shared" ca="1" si="0"/>
        <v>45375</v>
      </c>
      <c r="AP5" s="21">
        <f t="shared" ca="1" si="0"/>
        <v>45382</v>
      </c>
      <c r="AQ5" s="21">
        <f t="shared" ca="1" si="0"/>
        <v>45389</v>
      </c>
      <c r="AR5" s="21">
        <f t="shared" ca="1" si="0"/>
        <v>45396</v>
      </c>
      <c r="AS5" s="21">
        <f t="shared" ca="1" si="0"/>
        <v>45403</v>
      </c>
      <c r="AT5" s="21">
        <f t="shared" ca="1" si="0"/>
        <v>45410</v>
      </c>
      <c r="AU5" s="21">
        <f t="shared" ca="1" si="0"/>
        <v>45417</v>
      </c>
      <c r="AV5" s="21">
        <f t="shared" ca="1" si="0"/>
        <v>45424</v>
      </c>
      <c r="AW5" s="21">
        <f t="shared" ca="1" si="0"/>
        <v>45431</v>
      </c>
      <c r="AX5" s="21">
        <f t="shared" ca="1" si="0"/>
        <v>45438</v>
      </c>
      <c r="AY5" s="21">
        <f t="shared" ca="1" si="0"/>
        <v>45445</v>
      </c>
      <c r="AZ5" s="21">
        <f t="shared" ca="1" si="0"/>
        <v>45452</v>
      </c>
      <c r="BA5" s="21">
        <f t="shared" ca="1" si="0"/>
        <v>45459</v>
      </c>
      <c r="BB5" s="21">
        <f t="shared" ca="1" si="0"/>
        <v>45466</v>
      </c>
      <c r="BC5" s="21">
        <f t="shared" ca="1" si="0"/>
        <v>45473</v>
      </c>
      <c r="BD5" s="21">
        <f t="shared" ca="1" si="0"/>
        <v>45480</v>
      </c>
      <c r="BE5" s="21">
        <f t="shared" ca="1" si="0"/>
        <v>45487</v>
      </c>
      <c r="BF5" s="21">
        <f t="shared" ca="1" si="0"/>
        <v>45494</v>
      </c>
      <c r="BG5" s="21">
        <f t="shared" ca="1" si="0"/>
        <v>45501</v>
      </c>
      <c r="BH5" s="21">
        <f t="shared" ca="1" si="0"/>
        <v>45508</v>
      </c>
      <c r="BI5" s="21">
        <f t="shared" ca="1" si="0"/>
        <v>45515</v>
      </c>
      <c r="BJ5" s="21">
        <f t="shared" ca="1" si="0"/>
        <v>45522</v>
      </c>
      <c r="BK5" s="21">
        <f t="shared" ca="1" si="0"/>
        <v>45529</v>
      </c>
      <c r="BL5" s="21">
        <f t="shared" ca="1" si="0"/>
        <v>45536</v>
      </c>
      <c r="BM5" s="21">
        <f t="shared" ca="1" si="0"/>
        <v>45543</v>
      </c>
      <c r="BN5" s="21">
        <f t="shared" ca="1" si="0"/>
        <v>45550</v>
      </c>
      <c r="BO5" s="21">
        <f t="shared" ca="1" si="0"/>
        <v>45557</v>
      </c>
      <c r="BP5" s="21">
        <f t="shared" ca="1" si="0"/>
        <v>45564</v>
      </c>
      <c r="BQ5" s="21">
        <f t="shared" ca="1" si="0"/>
        <v>45571</v>
      </c>
      <c r="BR5" s="21">
        <f t="shared" ca="1" si="0"/>
        <v>45578</v>
      </c>
      <c r="BS5" s="22">
        <f t="shared" ca="1" si="0"/>
        <v>45585</v>
      </c>
      <c r="BT5" s="22">
        <f t="shared" ref="BT5:DC5" ca="1" si="1">BS5+7</f>
        <v>45592</v>
      </c>
      <c r="BU5" s="22">
        <f t="shared" ca="1" si="1"/>
        <v>45599</v>
      </c>
      <c r="BV5" s="22">
        <f t="shared" ca="1" si="1"/>
        <v>45606</v>
      </c>
      <c r="BW5" s="22">
        <f t="shared" ca="1" si="1"/>
        <v>45613</v>
      </c>
      <c r="BX5" s="22">
        <f t="shared" ca="1" si="1"/>
        <v>45620</v>
      </c>
      <c r="BY5" s="22">
        <f t="shared" ca="1" si="1"/>
        <v>45627</v>
      </c>
      <c r="BZ5" s="22">
        <f t="shared" ca="1" si="1"/>
        <v>45634</v>
      </c>
      <c r="CA5" s="22">
        <f t="shared" ca="1" si="1"/>
        <v>45641</v>
      </c>
      <c r="CB5" s="22">
        <f t="shared" ca="1" si="1"/>
        <v>45648</v>
      </c>
      <c r="CC5" s="22">
        <f t="shared" ca="1" si="1"/>
        <v>45655</v>
      </c>
      <c r="CD5" s="22">
        <f t="shared" ca="1" si="1"/>
        <v>45662</v>
      </c>
      <c r="CE5" s="22">
        <f t="shared" ca="1" si="1"/>
        <v>45669</v>
      </c>
      <c r="CF5" s="22">
        <f t="shared" ca="1" si="1"/>
        <v>45676</v>
      </c>
      <c r="CG5" s="22">
        <f t="shared" ca="1" si="1"/>
        <v>45683</v>
      </c>
      <c r="CH5" s="22">
        <f t="shared" ca="1" si="1"/>
        <v>45690</v>
      </c>
      <c r="CI5" s="22">
        <f t="shared" ca="1" si="1"/>
        <v>45697</v>
      </c>
      <c r="CJ5" s="22">
        <f t="shared" ca="1" si="1"/>
        <v>45704</v>
      </c>
      <c r="CK5" s="22">
        <f t="shared" ca="1" si="1"/>
        <v>45711</v>
      </c>
      <c r="CL5" s="22">
        <f t="shared" ca="1" si="1"/>
        <v>45718</v>
      </c>
      <c r="CM5" s="22">
        <f t="shared" ca="1" si="1"/>
        <v>45725</v>
      </c>
      <c r="CN5" s="22">
        <f t="shared" ca="1" si="1"/>
        <v>45732</v>
      </c>
      <c r="CO5" s="22">
        <f t="shared" ca="1" si="1"/>
        <v>45739</v>
      </c>
      <c r="CP5" s="22">
        <f t="shared" ca="1" si="1"/>
        <v>45746</v>
      </c>
      <c r="CQ5" s="22">
        <f t="shared" ca="1" si="1"/>
        <v>45753</v>
      </c>
      <c r="CR5" s="22">
        <f t="shared" ca="1" si="1"/>
        <v>45760</v>
      </c>
      <c r="CS5" s="22">
        <f t="shared" ca="1" si="1"/>
        <v>45767</v>
      </c>
      <c r="CT5" s="22">
        <f t="shared" ca="1" si="1"/>
        <v>45774</v>
      </c>
      <c r="CU5" s="22">
        <f t="shared" ca="1" si="1"/>
        <v>45781</v>
      </c>
      <c r="CV5" s="22">
        <f t="shared" ca="1" si="1"/>
        <v>45788</v>
      </c>
      <c r="CW5" s="22">
        <f t="shared" ca="1" si="1"/>
        <v>45795</v>
      </c>
      <c r="CX5" s="22">
        <f t="shared" ca="1" si="1"/>
        <v>45802</v>
      </c>
      <c r="CY5" s="22">
        <f t="shared" ca="1" si="1"/>
        <v>45809</v>
      </c>
      <c r="CZ5" s="22">
        <f t="shared" ca="1" si="1"/>
        <v>45816</v>
      </c>
      <c r="DA5" s="22">
        <f t="shared" ca="1" si="1"/>
        <v>45823</v>
      </c>
      <c r="DB5" s="22">
        <f t="shared" ca="1" si="1"/>
        <v>45830</v>
      </c>
      <c r="DC5" s="22">
        <f t="shared" ca="1" si="1"/>
        <v>45837</v>
      </c>
    </row>
    <row r="6" spans="1:107" ht="15" x14ac:dyDescent="0.25">
      <c r="A6" s="8" t="str">
        <f>Budget!C7</f>
        <v>1_1</v>
      </c>
      <c r="B6" s="8" t="str">
        <f>IFERROR(INDEX(tblBudget[Task Name],MATCH(tblMilestones[[#This Row],[MS_Task]],tblBudget[MS_Task],0)),"Unknown task")</f>
        <v>Project kickoff</v>
      </c>
      <c r="C6" s="40"/>
      <c r="D6" s="40" t="s">
        <v>19</v>
      </c>
      <c r="E6" s="10">
        <v>0</v>
      </c>
      <c r="F6" s="41">
        <f>startdate</f>
        <v>45200</v>
      </c>
      <c r="G6" s="42">
        <v>1</v>
      </c>
      <c r="H6" s="42">
        <f>tblMilestones[[#This Row],[No. Weeks]]*7</f>
        <v>7</v>
      </c>
      <c r="I6" s="42"/>
      <c r="J6" s="20">
        <f>tblMilestones[[#This Row],[Start]]+tblMilestones[[#This Row],[No. Days]]</f>
        <v>45207</v>
      </c>
      <c r="K6" s="33">
        <f>INDEX(tblBudget[Extended Cost],MATCH(tblMilestones[[#This Row],[MS_Task]],tblBudget[MS_Task],0))</f>
        <v>2500</v>
      </c>
      <c r="L6" s="43">
        <f>IFERROR(tblMilestones[[#This Row],[Task $]]*tblMilestones[[#This Row],[Progress]],"")</f>
        <v>0</v>
      </c>
      <c r="M6" s="43">
        <v>0</v>
      </c>
      <c r="N6" s="44">
        <f>IFERROR(tblMilestones[[#This Row],[Burn $]]-tblMilestones[[#This Row],[Invoiced $]],"")</f>
        <v>0</v>
      </c>
      <c r="O6" s="12"/>
      <c r="P6" s="23" t="str">
        <f ca="1">IF(AND($D6="Goal",P$5&gt;=$F6,P$5&lt;=$F6+$H6-1),2,IF(AND($D6="Milestone",P$5&gt;=$F6,P$5&lt;=$F6+$H6-1),1,""))</f>
        <v/>
      </c>
      <c r="Q6" s="16" t="str">
        <f ca="1">IF(AND($D6="Goal",Q$5&gt;=$F6,Q$5&lt;=$F6+$H6-1),2,IF(AND($D6="Milestone",Q$5&gt;=$F6,Q$5&lt;=$F6+$H6-1),1,""))</f>
        <v/>
      </c>
      <c r="R6" s="13" t="str">
        <f ca="1">IF(AND($D6="Goal",R$5&gt;=$F6,R$5&lt;=$F6+$H6-1),2,IF(AND($D6="Milestone",R$5&gt;=$F6,R$5&lt;=$F6+$H6-1),1,""))</f>
        <v/>
      </c>
      <c r="S6" s="13" t="str">
        <f ca="1">IF(AND($D6="Goal",S$5&gt;=$F6,S$5&lt;=$F6+$H6-1),2,IF(AND($D6="Milestone",S$5&gt;=$F6,S$5&lt;=$F6+$H6-1),1,""))</f>
        <v/>
      </c>
      <c r="T6" s="13" t="str">
        <f ca="1">IF(AND($D6="Goal",T$5&gt;=$F6,T$5&lt;=$F6+$H6-1),2,IF(AND($D6="Milestone",T$5&gt;=$F6,T$5&lt;=$F6+$H6-1),1,""))</f>
        <v/>
      </c>
      <c r="U6" s="13" t="str">
        <f ca="1">IF(AND($D6="Goal",U$5&gt;=$F6,U$5&lt;=$F6+$H6-1),2,IF(AND($D6="Milestone",U$5&gt;=$F6,U$5&lt;=$F6+$H6-1),1,""))</f>
        <v/>
      </c>
      <c r="V6" s="13" t="str">
        <f ca="1">IF(AND($D6="Goal",V$5&gt;=$F6,V$5&lt;=$F6+$H6-1),2,IF(AND($D6="Milestone",V$5&gt;=$F6,V$5&lt;=$F6+$H6-1),1,""))</f>
        <v/>
      </c>
      <c r="W6" s="13" t="str">
        <f ca="1">IF(AND($D6="Goal",W$5&gt;=$F6,W$5&lt;=$F6+$H6-1),2,IF(AND($D6="Milestone",W$5&gt;=$F6,W$5&lt;=$F6+$H6-1),1,""))</f>
        <v/>
      </c>
      <c r="X6" s="13" t="str">
        <f ca="1">IF(AND($D6="Goal",X$5&gt;=$F6,X$5&lt;=$F6+$H6-1),2,IF(AND($D6="Milestone",X$5&gt;=$F6,X$5&lt;=$F6+$H6-1),1,""))</f>
        <v/>
      </c>
      <c r="Y6" s="13" t="str">
        <f ca="1">IF(AND($D6="Goal",Y$5&gt;=$F6,Y$5&lt;=$F6+$H6-1),2,IF(AND($D6="Milestone",Y$5&gt;=$F6,Y$5&lt;=$F6+$H6-1),1,""))</f>
        <v/>
      </c>
      <c r="Z6" s="13" t="str">
        <f ca="1">IF(AND($D6="Goal",Z$5&gt;=$F6,Z$5&lt;=$F6+$H6-1),2,IF(AND($D6="Milestone",Z$5&gt;=$F6,Z$5&lt;=$F6+$H6-1),1,""))</f>
        <v/>
      </c>
      <c r="AA6" s="13" t="str">
        <f ca="1">IF(AND($D6="Goal",AA$5&gt;=$F6,AA$5&lt;=$F6+$H6-1),2,IF(AND($D6="Milestone",AA$5&gt;=$F6,AA$5&lt;=$F6+$H6-1),1,""))</f>
        <v/>
      </c>
      <c r="AB6" s="13" t="str">
        <f ca="1">IF(AND($D6="Goal",AB$5&gt;=$F6,AB$5&lt;=$F6+$H6-1),2,IF(AND($D6="Milestone",AB$5&gt;=$F6,AB$5&lt;=$F6+$H6-1),1,""))</f>
        <v/>
      </c>
      <c r="AC6" s="13" t="str">
        <f ca="1">IF(AND($D6="Goal",AC$5&gt;=$F6,AC$5&lt;=$F6+$H6-1),2,IF(AND($D6="Milestone",AC$5&gt;=$F6,AC$5&lt;=$F6+$H6-1),1,""))</f>
        <v/>
      </c>
      <c r="AD6" s="13" t="str">
        <f ca="1">IF(AND($D6="Goal",AD$5&gt;=$F6,AD$5&lt;=$F6+$H6-1),2,IF(AND($D6="Milestone",AD$5&gt;=$F6,AD$5&lt;=$F6+$H6-1),1,""))</f>
        <v/>
      </c>
      <c r="AE6" s="13" t="str">
        <f ca="1">IF(AND($D6="Goal",AE$5&gt;=$F6,AE$5&lt;=$F6+$H6-1),2,IF(AND($D6="Milestone",AE$5&gt;=$F6,AE$5&lt;=$F6+$H6-1),1,""))</f>
        <v/>
      </c>
      <c r="AF6" s="13" t="str">
        <f ca="1">IF(AND($D6="Goal",AF$5&gt;=$F6,AF$5&lt;=$F6+$H6-1),2,IF(AND($D6="Milestone",AF$5&gt;=$F6,AF$5&lt;=$F6+$H6-1),1,""))</f>
        <v/>
      </c>
      <c r="AG6" s="13" t="str">
        <f ca="1">IF(AND($D6="Goal",AG$5&gt;=$F6,AG$5&lt;=$F6+$H6-1),2,IF(AND($D6="Milestone",AG$5&gt;=$F6,AG$5&lt;=$F6+$H6-1),1,""))</f>
        <v/>
      </c>
      <c r="AH6" s="13" t="str">
        <f ca="1">IF(AND($D6="Goal",AH$5&gt;=$F6,AH$5&lt;=$F6+$H6-1),2,IF(AND($D6="Milestone",AH$5&gt;=$F6,AH$5&lt;=$F6+$H6-1),1,""))</f>
        <v/>
      </c>
      <c r="AI6" s="13" t="str">
        <f ca="1">IF(AND($D6="Goal",AI$5&gt;=$F6,AI$5&lt;=$F6+$H6-1),2,IF(AND($D6="Milestone",AI$5&gt;=$F6,AI$5&lt;=$F6+$H6-1),1,""))</f>
        <v/>
      </c>
      <c r="AJ6" s="13" t="str">
        <f ca="1">IF(AND($D6="Goal",AJ$5&gt;=$F6,AJ$5&lt;=$F6+$H6-1),2,IF(AND($D6="Milestone",AJ$5&gt;=$F6,AJ$5&lt;=$F6+$H6-1),1,""))</f>
        <v/>
      </c>
      <c r="AK6" s="13" t="str">
        <f ca="1">IF(AND($D6="Goal",AK$5&gt;=$F6,AK$5&lt;=$F6+$H6-1),2,IF(AND($D6="Milestone",AK$5&gt;=$F6,AK$5&lt;=$F6+$H6-1),1,""))</f>
        <v/>
      </c>
      <c r="AL6" s="13" t="str">
        <f ca="1">IF(AND($D6="Goal",AL$5&gt;=$F6,AL$5&lt;=$F6+$H6-1),2,IF(AND($D6="Milestone",AL$5&gt;=$F6,AL$5&lt;=$F6+$H6-1),1,""))</f>
        <v/>
      </c>
      <c r="AM6" s="13" t="str">
        <f ca="1">IF(AND($D6="Goal",AM$5&gt;=$F6,AM$5&lt;=$F6+$H6-1),2,IF(AND($D6="Milestone",AM$5&gt;=$F6,AM$5&lt;=$F6+$H6-1),1,""))</f>
        <v/>
      </c>
      <c r="AN6" s="13" t="str">
        <f ca="1">IF(AND($D6="Goal",AN$5&gt;=$F6,AN$5&lt;=$F6+$H6-1),2,IF(AND($D6="Milestone",AN$5&gt;=$F6,AN$5&lt;=$F6+$H6-1),1,""))</f>
        <v/>
      </c>
      <c r="AO6" s="13" t="str">
        <f ca="1">IF(AND($D6="Goal",AO$5&gt;=$F6,AO$5&lt;=$F6+$H6-1),2,IF(AND($D6="Milestone",AO$5&gt;=$F6,AO$5&lt;=$F6+$H6-1),1,""))</f>
        <v/>
      </c>
      <c r="AP6" s="13" t="str">
        <f ca="1">IF(AND($D6="Goal",AP$5&gt;=$F6,AP$5&lt;=$F6+$H6-1),2,IF(AND($D6="Milestone",AP$5&gt;=$F6,AP$5&lt;=$F6+$H6-1),1,""))</f>
        <v/>
      </c>
      <c r="AQ6" s="13" t="str">
        <f ca="1">IF(AND($D6="Goal",AQ$5&gt;=$F6,AQ$5&lt;=$F6+$H6-1),2,IF(AND($D6="Milestone",AQ$5&gt;=$F6,AQ$5&lt;=$F6+$H6-1),1,""))</f>
        <v/>
      </c>
      <c r="AR6" s="13" t="str">
        <f ca="1">IF(AND($D6="Goal",AR$5&gt;=$F6,AR$5&lt;=$F6+$H6-1),2,IF(AND($D6="Milestone",AR$5&gt;=$F6,AR$5&lt;=$F6+$H6-1),1,""))</f>
        <v/>
      </c>
      <c r="AS6" s="13" t="str">
        <f ca="1">IF(AND($D6="Goal",AS$5&gt;=$F6,AS$5&lt;=$F6+$H6-1),2,IF(AND($D6="Milestone",AS$5&gt;=$F6,AS$5&lt;=$F6+$H6-1),1,""))</f>
        <v/>
      </c>
      <c r="AT6" s="13" t="str">
        <f ca="1">IF(AND($D6="Goal",AT$5&gt;=$F6,AT$5&lt;=$F6+$H6-1),2,IF(AND($D6="Milestone",AT$5&gt;=$F6,AT$5&lt;=$F6+$H6-1),1,""))</f>
        <v/>
      </c>
      <c r="AU6" s="13" t="str">
        <f ca="1">IF(AND($D6="Goal",AU$5&gt;=$F6,AU$5&lt;=$F6+$H6-1),2,IF(AND($D6="Milestone",AU$5&gt;=$F6,AU$5&lt;=$F6+$H6-1),1,""))</f>
        <v/>
      </c>
      <c r="AV6" s="13" t="str">
        <f ca="1">IF(AND($D6="Goal",AV$5&gt;=$F6,AV$5&lt;=$F6+$H6-1),2,IF(AND($D6="Milestone",AV$5&gt;=$F6,AV$5&lt;=$F6+$H6-1),1,""))</f>
        <v/>
      </c>
      <c r="AW6" s="13" t="str">
        <f ca="1">IF(AND($D6="Goal",AW$5&gt;=$F6,AW$5&lt;=$F6+$H6-1),2,IF(AND($D6="Milestone",AW$5&gt;=$F6,AW$5&lt;=$F6+$H6-1),1,""))</f>
        <v/>
      </c>
      <c r="AX6" s="13" t="str">
        <f ca="1">IF(AND($D6="Goal",AX$5&gt;=$F6,AX$5&lt;=$F6+$H6-1),2,IF(AND($D6="Milestone",AX$5&gt;=$F6,AX$5&lt;=$F6+$H6-1),1,""))</f>
        <v/>
      </c>
      <c r="AY6" s="13" t="str">
        <f ca="1">IF(AND($D6="Goal",AY$5&gt;=$F6,AY$5&lt;=$F6+$H6-1),2,IF(AND($D6="Milestone",AY$5&gt;=$F6,AY$5&lt;=$F6+$H6-1),1,""))</f>
        <v/>
      </c>
      <c r="AZ6" s="13" t="str">
        <f ca="1">IF(AND($D6="Goal",AZ$5&gt;=$F6,AZ$5&lt;=$F6+$H6-1),2,IF(AND($D6="Milestone",AZ$5&gt;=$F6,AZ$5&lt;=$F6+$H6-1),1,""))</f>
        <v/>
      </c>
      <c r="BA6" s="13" t="str">
        <f ca="1">IF(AND($D6="Goal",BA$5&gt;=$F6,BA$5&lt;=$F6+$H6-1),2,IF(AND($D6="Milestone",BA$5&gt;=$F6,BA$5&lt;=$F6+$H6-1),1,""))</f>
        <v/>
      </c>
      <c r="BB6" s="13" t="str">
        <f ca="1">IF(AND($D6="Goal",BB$5&gt;=$F6,BB$5&lt;=$F6+$H6-1),2,IF(AND($D6="Milestone",BB$5&gt;=$F6,BB$5&lt;=$F6+$H6-1),1,""))</f>
        <v/>
      </c>
      <c r="BC6" s="13" t="str">
        <f ca="1">IF(AND($D6="Goal",BC$5&gt;=$F6,BC$5&lt;=$F6+$H6-1),2,IF(AND($D6="Milestone",BC$5&gt;=$F6,BC$5&lt;=$F6+$H6-1),1,""))</f>
        <v/>
      </c>
      <c r="BD6" s="13" t="str">
        <f ca="1">IF(AND($D6="Goal",BD$5&gt;=$F6,BD$5&lt;=$F6+$H6-1),2,IF(AND($D6="Milestone",BD$5&gt;=$F6,BD$5&lt;=$F6+$H6-1),1,""))</f>
        <v/>
      </c>
      <c r="BE6" s="13" t="str">
        <f ca="1">IF(AND($D6="Goal",BE$5&gt;=$F6,BE$5&lt;=$F6+$H6-1),2,IF(AND($D6="Milestone",BE$5&gt;=$F6,BE$5&lt;=$F6+$H6-1),1,""))</f>
        <v/>
      </c>
      <c r="BF6" s="13" t="str">
        <f ca="1">IF(AND($D6="Goal",BF$5&gt;=$F6,BF$5&lt;=$F6+$H6-1),2,IF(AND($D6="Milestone",BF$5&gt;=$F6,BF$5&lt;=$F6+$H6-1),1,""))</f>
        <v/>
      </c>
      <c r="BG6" s="13" t="str">
        <f ca="1">IF(AND($D6="Goal",BG$5&gt;=$F6,BG$5&lt;=$F6+$H6-1),2,IF(AND($D6="Milestone",BG$5&gt;=$F6,BG$5&lt;=$F6+$H6-1),1,""))</f>
        <v/>
      </c>
      <c r="BH6" s="13" t="str">
        <f ca="1">IF(AND($D6="Goal",BH$5&gt;=$F6,BH$5&lt;=$F6+$H6-1),2,IF(AND($D6="Milestone",BH$5&gt;=$F6,BH$5&lt;=$F6+$H6-1),1,""))</f>
        <v/>
      </c>
      <c r="BI6" s="13" t="str">
        <f ca="1">IF(AND($D6="Goal",BI$5&gt;=$F6,BI$5&lt;=$F6+$H6-1),2,IF(AND($D6="Milestone",BI$5&gt;=$F6,BI$5&lt;=$F6+$H6-1),1,""))</f>
        <v/>
      </c>
      <c r="BJ6" s="13" t="str">
        <f ca="1">IF(AND($D6="Goal",BJ$5&gt;=$F6,BJ$5&lt;=$F6+$H6-1),2,IF(AND($D6="Milestone",BJ$5&gt;=$F6,BJ$5&lt;=$F6+$H6-1),1,""))</f>
        <v/>
      </c>
      <c r="BK6" s="13" t="str">
        <f ca="1">IF(AND($D6="Goal",BK$5&gt;=$F6,BK$5&lt;=$F6+$H6-1),2,IF(AND($D6="Milestone",BK$5&gt;=$F6,BK$5&lt;=$F6+$H6-1),1,""))</f>
        <v/>
      </c>
      <c r="BL6" s="13" t="str">
        <f ca="1">IF(AND($D6="Goal",BL$5&gt;=$F6,BL$5&lt;=$F6+$H6-1),2,IF(AND($D6="Milestone",BL$5&gt;=$F6,BL$5&lt;=$F6+$H6-1),1,""))</f>
        <v/>
      </c>
      <c r="BM6" s="13" t="str">
        <f ca="1">IF(AND($D6="Goal",BM$5&gt;=$F6,BM$5&lt;=$F6+$H6-1),2,IF(AND($D6="Milestone",BM$5&gt;=$F6,BM$5&lt;=$F6+$H6-1),1,""))</f>
        <v/>
      </c>
      <c r="BN6" s="13" t="str">
        <f ca="1">IF(AND($D6="Goal",BN$5&gt;=$F6,BN$5&lt;=$F6+$H6-1),2,IF(AND($D6="Milestone",BN$5&gt;=$F6,BN$5&lt;=$F6+$H6-1),1,""))</f>
        <v/>
      </c>
      <c r="BO6" s="13" t="str">
        <f ca="1">IF(AND($D6="Goal",BO$5&gt;=$F6,BO$5&lt;=$F6+$H6-1),2,IF(AND($D6="Milestone",BO$5&gt;=$F6,BO$5&lt;=$F6+$H6-1),1,""))</f>
        <v/>
      </c>
      <c r="BP6" s="13" t="str">
        <f ca="1">IF(AND($D6="Goal",BP$5&gt;=$F6,BP$5&lt;=$F6+$H6-1),2,IF(AND($D6="Milestone",BP$5&gt;=$F6,BP$5&lt;=$F6+$H6-1),1,""))</f>
        <v/>
      </c>
      <c r="BQ6" s="13" t="str">
        <f ca="1">IF(AND($D6="Goal",BQ$5&gt;=$F6,BQ$5&lt;=$F6+$H6-1),2,IF(AND($D6="Milestone",BQ$5&gt;=$F6,BQ$5&lt;=$F6+$H6-1),1,""))</f>
        <v/>
      </c>
      <c r="BR6" s="13" t="str">
        <f ca="1">IF(AND($D6="Goal",BR$5&gt;=$F6,BR$5&lt;=$F6+$H6-1),2,IF(AND($D6="Milestone",BR$5&gt;=$F6,BR$5&lt;=$F6+$H6-1),1,""))</f>
        <v/>
      </c>
      <c r="BS6" s="13" t="str">
        <f ca="1">IF(AND($D6="Goal",BS$5&gt;=$F6,BS$5&lt;=$F6+$H6-1),2,IF(AND($D6="Milestone",BS$5&gt;=$F6,BS$5&lt;=$F6+$H6-1),1,""))</f>
        <v/>
      </c>
      <c r="BT6" s="13" t="str">
        <f ca="1">IF(AND($D6="Goal",BT$5&gt;=$F6,BT$5&lt;=$F6+$H6-1),2,IF(AND($D6="Milestone",BT$5&gt;=$F6,BT$5&lt;=$F6+$H6-1),1,""))</f>
        <v/>
      </c>
      <c r="BU6" s="13" t="str">
        <f ca="1">IF(AND($D6="Goal",BU$5&gt;=$F6,BU$5&lt;=$F6+$H6-1),2,IF(AND($D6="Milestone",BU$5&gt;=$F6,BU$5&lt;=$F6+$H6-1),1,""))</f>
        <v/>
      </c>
      <c r="BV6" s="13" t="str">
        <f ca="1">IF(AND($D6="Goal",BV$5&gt;=$F6,BV$5&lt;=$F6+$H6-1),2,IF(AND($D6="Milestone",BV$5&gt;=$F6,BV$5&lt;=$F6+$H6-1),1,""))</f>
        <v/>
      </c>
      <c r="BW6" s="13" t="str">
        <f ca="1">IF(AND($D6="Goal",BW$5&gt;=$F6,BW$5&lt;=$F6+$H6-1),2,IF(AND($D6="Milestone",BW$5&gt;=$F6,BW$5&lt;=$F6+$H6-1),1,""))</f>
        <v/>
      </c>
      <c r="BX6" s="13" t="str">
        <f ca="1">IF(AND($D6="Goal",BX$5&gt;=$F6,BX$5&lt;=$F6+$H6-1),2,IF(AND($D6="Milestone",BX$5&gt;=$F6,BX$5&lt;=$F6+$H6-1),1,""))</f>
        <v/>
      </c>
      <c r="BY6" s="13" t="str">
        <f ca="1">IF(AND($D6="Goal",BY$5&gt;=$F6,BY$5&lt;=$F6+$H6-1),2,IF(AND($D6="Milestone",BY$5&gt;=$F6,BY$5&lt;=$F6+$H6-1),1,""))</f>
        <v/>
      </c>
      <c r="BZ6" s="13" t="str">
        <f ca="1">IF(AND($D6="Goal",BZ$5&gt;=$F6,BZ$5&lt;=$F6+$H6-1),2,IF(AND($D6="Milestone",BZ$5&gt;=$F6,BZ$5&lt;=$F6+$H6-1),1,""))</f>
        <v/>
      </c>
      <c r="CA6" s="13" t="str">
        <f ca="1">IF(AND($D6="Goal",CA$5&gt;=$F6,CA$5&lt;=$F6+$H6-1),2,IF(AND($D6="Milestone",CA$5&gt;=$F6,CA$5&lt;=$F6+$H6-1),1,""))</f>
        <v/>
      </c>
      <c r="CB6" s="13" t="str">
        <f ca="1">IF(AND($D6="Goal",CB$5&gt;=$F6,CB$5&lt;=$F6+$H6-1),2,IF(AND($D6="Milestone",CB$5&gt;=$F6,CB$5&lt;=$F6+$H6-1),1,""))</f>
        <v/>
      </c>
      <c r="CC6" s="13" t="str">
        <f ca="1">IF(AND($D6="Goal",CC$5&gt;=$F6,CC$5&lt;=$F6+$H6-1),2,IF(AND($D6="Milestone",CC$5&gt;=$F6,CC$5&lt;=$F6+$H6-1),1,""))</f>
        <v/>
      </c>
      <c r="CD6" s="13" t="str">
        <f ca="1">IF(AND($D6="Goal",CD$5&gt;=$F6,CD$5&lt;=$F6+$H6-1),2,IF(AND($D6="Milestone",CD$5&gt;=$F6,CD$5&lt;=$F6+$H6-1),1,""))</f>
        <v/>
      </c>
      <c r="CE6" s="13" t="str">
        <f ca="1">IF(AND($D6="Goal",CE$5&gt;=$F6,CE$5&lt;=$F6+$H6-1),2,IF(AND($D6="Milestone",CE$5&gt;=$F6,CE$5&lt;=$F6+$H6-1),1,""))</f>
        <v/>
      </c>
      <c r="CF6" s="13" t="str">
        <f ca="1">IF(AND($D6="Goal",CF$5&gt;=$F6,CF$5&lt;=$F6+$H6-1),2,IF(AND($D6="Milestone",CF$5&gt;=$F6,CF$5&lt;=$F6+$H6-1),1,""))</f>
        <v/>
      </c>
      <c r="CG6" s="13" t="str">
        <f ca="1">IF(AND($D6="Goal",CG$5&gt;=$F6,CG$5&lt;=$F6+$H6-1),2,IF(AND($D6="Milestone",CG$5&gt;=$F6,CG$5&lt;=$F6+$H6-1),1,""))</f>
        <v/>
      </c>
      <c r="CH6" s="13" t="str">
        <f ca="1">IF(AND($D6="Goal",CH$5&gt;=$F6,CH$5&lt;=$F6+$H6-1),2,IF(AND($D6="Milestone",CH$5&gt;=$F6,CH$5&lt;=$F6+$H6-1),1,""))</f>
        <v/>
      </c>
      <c r="CI6" s="13" t="str">
        <f ca="1">IF(AND($D6="Goal",CI$5&gt;=$F6,CI$5&lt;=$F6+$H6-1),2,IF(AND($D6="Milestone",CI$5&gt;=$F6,CI$5&lt;=$F6+$H6-1),1,""))</f>
        <v/>
      </c>
      <c r="CJ6" s="13" t="str">
        <f ca="1">IF(AND($D6="Goal",CJ$5&gt;=$F6,CJ$5&lt;=$F6+$H6-1),2,IF(AND($D6="Milestone",CJ$5&gt;=$F6,CJ$5&lt;=$F6+$H6-1),1,""))</f>
        <v/>
      </c>
      <c r="CK6" s="13" t="str">
        <f ca="1">IF(AND($D6="Goal",CK$5&gt;=$F6,CK$5&lt;=$F6+$H6-1),2,IF(AND($D6="Milestone",CK$5&gt;=$F6,CK$5&lt;=$F6+$H6-1),1,""))</f>
        <v/>
      </c>
      <c r="CL6" s="13" t="str">
        <f ca="1">IF(AND($D6="Goal",CL$5&gt;=$F6,CL$5&lt;=$F6+$H6-1),2,IF(AND($D6="Milestone",CL$5&gt;=$F6,CL$5&lt;=$F6+$H6-1),1,""))</f>
        <v/>
      </c>
      <c r="CM6" s="13" t="str">
        <f ca="1">IF(AND($D6="Goal",CM$5&gt;=$F6,CM$5&lt;=$F6+$H6-1),2,IF(AND($D6="Milestone",CM$5&gt;=$F6,CM$5&lt;=$F6+$H6-1),1,""))</f>
        <v/>
      </c>
      <c r="CN6" s="13" t="str">
        <f ca="1">IF(AND($D6="Goal",CN$5&gt;=$F6,CN$5&lt;=$F6+$H6-1),2,IF(AND($D6="Milestone",CN$5&gt;=$F6,CN$5&lt;=$F6+$H6-1),1,""))</f>
        <v/>
      </c>
      <c r="CO6" s="13" t="str">
        <f ca="1">IF(AND($D6="Goal",CO$5&gt;=$F6,CO$5&lt;=$F6+$H6-1),2,IF(AND($D6="Milestone",CO$5&gt;=$F6,CO$5&lt;=$F6+$H6-1),1,""))</f>
        <v/>
      </c>
      <c r="CP6" s="13" t="str">
        <f ca="1">IF(AND($D6="Goal",CP$5&gt;=$F6,CP$5&lt;=$F6+$H6-1),2,IF(AND($D6="Milestone",CP$5&gt;=$F6,CP$5&lt;=$F6+$H6-1),1,""))</f>
        <v/>
      </c>
      <c r="CQ6" s="13" t="str">
        <f ca="1">IF(AND($D6="Goal",CQ$5&gt;=$F6,CQ$5&lt;=$F6+$H6-1),2,IF(AND($D6="Milestone",CQ$5&gt;=$F6,CQ$5&lt;=$F6+$H6-1),1,""))</f>
        <v/>
      </c>
      <c r="CR6" s="13" t="str">
        <f ca="1">IF(AND($D6="Goal",CR$5&gt;=$F6,CR$5&lt;=$F6+$H6-1),2,IF(AND($D6="Milestone",CR$5&gt;=$F6,CR$5&lt;=$F6+$H6-1),1,""))</f>
        <v/>
      </c>
      <c r="CS6" s="13" t="str">
        <f ca="1">IF(AND($D6="Goal",CS$5&gt;=$F6,CS$5&lt;=$F6+$H6-1),2,IF(AND($D6="Milestone",CS$5&gt;=$F6,CS$5&lt;=$F6+$H6-1),1,""))</f>
        <v/>
      </c>
      <c r="CT6" s="13" t="str">
        <f ca="1">IF(AND($D6="Goal",CT$5&gt;=$F6,CT$5&lt;=$F6+$H6-1),2,IF(AND($D6="Milestone",CT$5&gt;=$F6,CT$5&lt;=$F6+$H6-1),1,""))</f>
        <v/>
      </c>
      <c r="CU6" s="13" t="str">
        <f ca="1">IF(AND($D6="Goal",CU$5&gt;=$F6,CU$5&lt;=$F6+$H6-1),2,IF(AND($D6="Milestone",CU$5&gt;=$F6,CU$5&lt;=$F6+$H6-1),1,""))</f>
        <v/>
      </c>
      <c r="CV6" s="13" t="str">
        <f ca="1">IF(AND($D6="Goal",CV$5&gt;=$F6,CV$5&lt;=$F6+$H6-1),2,IF(AND($D6="Milestone",CV$5&gt;=$F6,CV$5&lt;=$F6+$H6-1),1,""))</f>
        <v/>
      </c>
      <c r="CW6" s="13" t="str">
        <f ca="1">IF(AND($D6="Goal",CW$5&gt;=$F6,CW$5&lt;=$F6+$H6-1),2,IF(AND($D6="Milestone",CW$5&gt;=$F6,CW$5&lt;=$F6+$H6-1),1,""))</f>
        <v/>
      </c>
      <c r="CX6" s="13" t="str">
        <f ca="1">IF(AND($D6="Goal",CX$5&gt;=$F6,CX$5&lt;=$F6+$H6-1),2,IF(AND($D6="Milestone",CX$5&gt;=$F6,CX$5&lt;=$F6+$H6-1),1,""))</f>
        <v/>
      </c>
      <c r="CY6" s="13" t="str">
        <f ca="1">IF(AND($D6="Goal",CY$5&gt;=$F6,CY$5&lt;=$F6+$H6-1),2,IF(AND($D6="Milestone",CY$5&gt;=$F6,CY$5&lt;=$F6+$H6-1),1,""))</f>
        <v/>
      </c>
      <c r="CZ6" s="13" t="str">
        <f ca="1">IF(AND($D6="Goal",CZ$5&gt;=$F6,CZ$5&lt;=$F6+$H6-1),2,IF(AND($D6="Milestone",CZ$5&gt;=$F6,CZ$5&lt;=$F6+$H6-1),1,""))</f>
        <v/>
      </c>
      <c r="DA6" s="13" t="str">
        <f ca="1">IF(AND($D6="Goal",DA$5&gt;=$F6,DA$5&lt;=$F6+$H6-1),2,IF(AND($D6="Milestone",DA$5&gt;=$F6,DA$5&lt;=$F6+$H6-1),1,""))</f>
        <v/>
      </c>
      <c r="DB6" s="13" t="str">
        <f ca="1">IF(AND($D6="Goal",DB$5&gt;=$F6,DB$5&lt;=$F6+$H6-1),2,IF(AND($D6="Milestone",DB$5&gt;=$F6,DB$5&lt;=$F6+$H6-1),1,""))</f>
        <v/>
      </c>
      <c r="DC6" s="24" t="str">
        <f ca="1">IF(AND($D6="Goal",DC$5&gt;=$F6,DC$5&lt;=$F6+$H6-1),2,IF(AND($D6="Milestone",DC$5&gt;=$F6,DC$5&lt;=$F6+$H6-1),1,""))</f>
        <v/>
      </c>
    </row>
    <row r="7" spans="1:107" ht="15" x14ac:dyDescent="0.25">
      <c r="A7" s="8" t="str">
        <f>Budget!C8</f>
        <v>1_2</v>
      </c>
      <c r="B7" s="8" t="str">
        <f>IFERROR(INDEX(tblBudget[Task Name],MATCH(tblMilestones[[#This Row],[MS_Task]],tblBudget[MS_Task],0)),"Unknown task")</f>
        <v>Literature review</v>
      </c>
      <c r="C7" s="8"/>
      <c r="D7" s="8" t="s">
        <v>19</v>
      </c>
      <c r="E7" s="10">
        <v>0</v>
      </c>
      <c r="F7" s="20">
        <f>F6+(G6+tblMilestones[[#This Row],[Offset Weeks]])*7</f>
        <v>45207</v>
      </c>
      <c r="G7" s="11">
        <v>4</v>
      </c>
      <c r="H7" s="11">
        <f>tblMilestones[[#This Row],[No. Weeks]]*7</f>
        <v>28</v>
      </c>
      <c r="I7" s="11">
        <v>0</v>
      </c>
      <c r="J7" s="20">
        <f>tblMilestones[[#This Row],[Start]]+tblMilestones[[#This Row],[No. Days]]</f>
        <v>45235</v>
      </c>
      <c r="K7" s="33">
        <f>INDEX(tblBudget[Extended Cost],MATCH(tblMilestones[[#This Row],[MS_Task]],tblBudget[MS_Task],0))</f>
        <v>15800</v>
      </c>
      <c r="L7" s="33">
        <f>IFERROR(tblMilestones[[#This Row],[Task $]]*tblMilestones[[#This Row],[Progress]],"")</f>
        <v>0</v>
      </c>
      <c r="M7" s="33">
        <v>0</v>
      </c>
      <c r="N7" s="45">
        <f>IFERROR(tblMilestones[[#This Row],[Burn $]]-tblMilestones[[#This Row],[Invoiced $]],"")</f>
        <v>0</v>
      </c>
      <c r="O7" s="12"/>
      <c r="P7" s="23"/>
      <c r="Q7" s="16"/>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c r="AU7" s="13"/>
      <c r="AV7" s="13"/>
      <c r="AW7" s="13"/>
      <c r="AX7" s="13"/>
      <c r="AY7" s="13"/>
      <c r="AZ7" s="13"/>
      <c r="BA7" s="13"/>
      <c r="BB7" s="13"/>
      <c r="BC7" s="13"/>
      <c r="BD7" s="13"/>
      <c r="BE7" s="13"/>
      <c r="BF7" s="13"/>
      <c r="BG7" s="13"/>
      <c r="BH7" s="13"/>
      <c r="BI7" s="13"/>
      <c r="BJ7" s="13"/>
      <c r="BK7" s="13"/>
      <c r="BL7" s="13"/>
      <c r="BM7" s="13"/>
      <c r="BN7" s="13"/>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24"/>
    </row>
    <row r="8" spans="1:107" ht="15" x14ac:dyDescent="0.25">
      <c r="A8" s="8" t="str">
        <f>Budget!C9</f>
        <v>1_3</v>
      </c>
      <c r="B8" s="8" t="str">
        <f>IFERROR(INDEX(tblBudget[Task Name],MATCH(tblMilestones[[#This Row],[MS_Task]],tblBudget[MS_Task],0)),"Unknown task")</f>
        <v>Develop test plans</v>
      </c>
      <c r="C8" s="8"/>
      <c r="D8" s="8" t="s">
        <v>19</v>
      </c>
      <c r="E8" s="10">
        <v>0</v>
      </c>
      <c r="F8" s="20">
        <f>F7+(G7+tblMilestones[[#This Row],[Offset Weeks]])*7</f>
        <v>45242</v>
      </c>
      <c r="G8" s="11">
        <v>6</v>
      </c>
      <c r="H8" s="11">
        <f>tblMilestones[[#This Row],[No. Weeks]]*7</f>
        <v>42</v>
      </c>
      <c r="I8" s="11">
        <v>1</v>
      </c>
      <c r="J8" s="20">
        <f>tblMilestones[[#This Row],[Start]]+tblMilestones[[#This Row],[No. Days]]</f>
        <v>45284</v>
      </c>
      <c r="K8" s="33">
        <f>INDEX(tblBudget[Extended Cost],MATCH(tblMilestones[[#This Row],[MS_Task]],tblBudget[MS_Task],0))</f>
        <v>38500</v>
      </c>
      <c r="L8" s="33">
        <f>IFERROR(tblMilestones[[#This Row],[Task $]]*tblMilestones[[#This Row],[Progress]],"")</f>
        <v>0</v>
      </c>
      <c r="M8" s="33">
        <v>0</v>
      </c>
      <c r="N8" s="45">
        <f>IFERROR(tblMilestones[[#This Row],[Burn $]]-tblMilestones[[#This Row],[Invoiced $]],"")</f>
        <v>0</v>
      </c>
      <c r="O8" s="12"/>
      <c r="P8" s="23" t="str">
        <f ca="1">IF(AND($D8="Goal",P$5&gt;=$F8,P$5&lt;=$F8+$H8-1),2,IF(AND($D8="Milestone",P$5&gt;=$F8,P$5&lt;=$F8+$H8-1),1,""))</f>
        <v/>
      </c>
      <c r="Q8" s="16" t="str">
        <f ca="1">IF(AND($D8="Goal",Q$5&gt;=$F8,Q$5&lt;=$F8+$H8-1),2,IF(AND($D8="Milestone",Q$5&gt;=$F8,Q$5&lt;=$F8+$H8-1),1,""))</f>
        <v/>
      </c>
      <c r="R8" s="13" t="str">
        <f ca="1">IF(AND($D8="Goal",R$5&gt;=$F8,R$5&lt;=$F8+$H8-1),2,IF(AND($D8="Milestone",R$5&gt;=$F8,R$5&lt;=$F8+$H8-1),1,""))</f>
        <v/>
      </c>
      <c r="S8" s="13" t="str">
        <f ca="1">IF(AND($D8="Goal",S$5&gt;=$F8,S$5&lt;=$F8+$H8-1),2,IF(AND($D8="Milestone",S$5&gt;=$F8,S$5&lt;=$F8+$H8-1),1,""))</f>
        <v/>
      </c>
      <c r="T8" s="13" t="str">
        <f ca="1">IF(AND($D8="Goal",T$5&gt;=$F8,T$5&lt;=$F8+$H8-1),2,IF(AND($D8="Milestone",T$5&gt;=$F8,T$5&lt;=$F8+$H8-1),1,""))</f>
        <v/>
      </c>
      <c r="U8" s="13" t="str">
        <f ca="1">IF(AND($D8="Goal",U$5&gt;=$F8,U$5&lt;=$F8+$H8-1),2,IF(AND($D8="Milestone",U$5&gt;=$F8,U$5&lt;=$F8+$H8-1),1,""))</f>
        <v/>
      </c>
      <c r="V8" s="13" t="str">
        <f ca="1">IF(AND($D8="Goal",V$5&gt;=$F8,V$5&lt;=$F8+$H8-1),2,IF(AND($D8="Milestone",V$5&gt;=$F8,V$5&lt;=$F8+$H8-1),1,""))</f>
        <v/>
      </c>
      <c r="W8" s="13" t="str">
        <f ca="1">IF(AND($D8="Goal",W$5&gt;=$F8,W$5&lt;=$F8+$H8-1),2,IF(AND($D8="Milestone",W$5&gt;=$F8,W$5&lt;=$F8+$H8-1),1,""))</f>
        <v/>
      </c>
      <c r="X8" s="13" t="str">
        <f ca="1">IF(AND($D8="Goal",X$5&gt;=$F8,X$5&lt;=$F8+$H8-1),2,IF(AND($D8="Milestone",X$5&gt;=$F8,X$5&lt;=$F8+$H8-1),1,""))</f>
        <v/>
      </c>
      <c r="Y8" s="13" t="str">
        <f ca="1">IF(AND($D8="Goal",Y$5&gt;=$F8,Y$5&lt;=$F8+$H8-1),2,IF(AND($D8="Milestone",Y$5&gt;=$F8,Y$5&lt;=$F8+$H8-1),1,""))</f>
        <v/>
      </c>
      <c r="Z8" s="13" t="str">
        <f ca="1">IF(AND($D8="Goal",Z$5&gt;=$F8,Z$5&lt;=$F8+$H8-1),2,IF(AND($D8="Milestone",Z$5&gt;=$F8,Z$5&lt;=$F8+$H8-1),1,""))</f>
        <v/>
      </c>
      <c r="AA8" s="13" t="str">
        <f ca="1">IF(AND($D8="Goal",AA$5&gt;=$F8,AA$5&lt;=$F8+$H8-1),2,IF(AND($D8="Milestone",AA$5&gt;=$F8,AA$5&lt;=$F8+$H8-1),1,""))</f>
        <v/>
      </c>
      <c r="AB8" s="13" t="str">
        <f ca="1">IF(AND($D8="Goal",AB$5&gt;=$F8,AB$5&lt;=$F8+$H8-1),2,IF(AND($D8="Milestone",AB$5&gt;=$F8,AB$5&lt;=$F8+$H8-1),1,""))</f>
        <v/>
      </c>
      <c r="AC8" s="13" t="str">
        <f ca="1">IF(AND($D8="Goal",AC$5&gt;=$F8,AC$5&lt;=$F8+$H8-1),2,IF(AND($D8="Milestone",AC$5&gt;=$F8,AC$5&lt;=$F8+$H8-1),1,""))</f>
        <v/>
      </c>
      <c r="AD8" s="13" t="str">
        <f ca="1">IF(AND($D8="Goal",AD$5&gt;=$F8,AD$5&lt;=$F8+$H8-1),2,IF(AND($D8="Milestone",AD$5&gt;=$F8,AD$5&lt;=$F8+$H8-1),1,""))</f>
        <v/>
      </c>
      <c r="AE8" s="13" t="str">
        <f ca="1">IF(AND($D8="Goal",AE$5&gt;=$F8,AE$5&lt;=$F8+$H8-1),2,IF(AND($D8="Milestone",AE$5&gt;=$F8,AE$5&lt;=$F8+$H8-1),1,""))</f>
        <v/>
      </c>
      <c r="AF8" s="13" t="str">
        <f ca="1">IF(AND($D8="Goal",AF$5&gt;=$F8,AF$5&lt;=$F8+$H8-1),2,IF(AND($D8="Milestone",AF$5&gt;=$F8,AF$5&lt;=$F8+$H8-1),1,""))</f>
        <v/>
      </c>
      <c r="AG8" s="13" t="str">
        <f ca="1">IF(AND($D8="Goal",AG$5&gt;=$F8,AG$5&lt;=$F8+$H8-1),2,IF(AND($D8="Milestone",AG$5&gt;=$F8,AG$5&lt;=$F8+$H8-1),1,""))</f>
        <v/>
      </c>
      <c r="AH8" s="13" t="str">
        <f ca="1">IF(AND($D8="Goal",AH$5&gt;=$F8,AH$5&lt;=$F8+$H8-1),2,IF(AND($D8="Milestone",AH$5&gt;=$F8,AH$5&lt;=$F8+$H8-1),1,""))</f>
        <v/>
      </c>
      <c r="AI8" s="13" t="str">
        <f ca="1">IF(AND($D8="Goal",AI$5&gt;=$F8,AI$5&lt;=$F8+$H8-1),2,IF(AND($D8="Milestone",AI$5&gt;=$F8,AI$5&lt;=$F8+$H8-1),1,""))</f>
        <v/>
      </c>
      <c r="AJ8" s="13" t="str">
        <f ca="1">IF(AND($D8="Goal",AJ$5&gt;=$F8,AJ$5&lt;=$F8+$H8-1),2,IF(AND($D8="Milestone",AJ$5&gt;=$F8,AJ$5&lt;=$F8+$H8-1),1,""))</f>
        <v/>
      </c>
      <c r="AK8" s="13" t="str">
        <f ca="1">IF(AND($D8="Goal",AK$5&gt;=$F8,AK$5&lt;=$F8+$H8-1),2,IF(AND($D8="Milestone",AK$5&gt;=$F8,AK$5&lt;=$F8+$H8-1),1,""))</f>
        <v/>
      </c>
      <c r="AL8" s="13" t="str">
        <f ca="1">IF(AND($D8="Goal",AL$5&gt;=$F8,AL$5&lt;=$F8+$H8-1),2,IF(AND($D8="Milestone",AL$5&gt;=$F8,AL$5&lt;=$F8+$H8-1),1,""))</f>
        <v/>
      </c>
      <c r="AM8" s="13" t="str">
        <f ca="1">IF(AND($D8="Goal",AM$5&gt;=$F8,AM$5&lt;=$F8+$H8-1),2,IF(AND($D8="Milestone",AM$5&gt;=$F8,AM$5&lt;=$F8+$H8-1),1,""))</f>
        <v/>
      </c>
      <c r="AN8" s="13" t="str">
        <f ca="1">IF(AND($D8="Goal",AN$5&gt;=$F8,AN$5&lt;=$F8+$H8-1),2,IF(AND($D8="Milestone",AN$5&gt;=$F8,AN$5&lt;=$F8+$H8-1),1,""))</f>
        <v/>
      </c>
      <c r="AO8" s="13" t="str">
        <f ca="1">IF(AND($D8="Goal",AO$5&gt;=$F8,AO$5&lt;=$F8+$H8-1),2,IF(AND($D8="Milestone",AO$5&gt;=$F8,AO$5&lt;=$F8+$H8-1),1,""))</f>
        <v/>
      </c>
      <c r="AP8" s="13" t="str">
        <f ca="1">IF(AND($D8="Goal",AP$5&gt;=$F8,AP$5&lt;=$F8+$H8-1),2,IF(AND($D8="Milestone",AP$5&gt;=$F8,AP$5&lt;=$F8+$H8-1),1,""))</f>
        <v/>
      </c>
      <c r="AQ8" s="13" t="str">
        <f ca="1">IF(AND($D8="Goal",AQ$5&gt;=$F8,AQ$5&lt;=$F8+$H8-1),2,IF(AND($D8="Milestone",AQ$5&gt;=$F8,AQ$5&lt;=$F8+$H8-1),1,""))</f>
        <v/>
      </c>
      <c r="AR8" s="13" t="str">
        <f ca="1">IF(AND($D8="Goal",AR$5&gt;=$F8,AR$5&lt;=$F8+$H8-1),2,IF(AND($D8="Milestone",AR$5&gt;=$F8,AR$5&lt;=$F8+$H8-1),1,""))</f>
        <v/>
      </c>
      <c r="AS8" s="13" t="str">
        <f ca="1">IF(AND($D8="Goal",AS$5&gt;=$F8,AS$5&lt;=$F8+$H8-1),2,IF(AND($D8="Milestone",AS$5&gt;=$F8,AS$5&lt;=$F8+$H8-1),1,""))</f>
        <v/>
      </c>
      <c r="AT8" s="13" t="str">
        <f ca="1">IF(AND($D8="Goal",AT$5&gt;=$F8,AT$5&lt;=$F8+$H8-1),2,IF(AND($D8="Milestone",AT$5&gt;=$F8,AT$5&lt;=$F8+$H8-1),1,""))</f>
        <v/>
      </c>
      <c r="AU8" s="13" t="str">
        <f ca="1">IF(AND($D8="Goal",AU$5&gt;=$F8,AU$5&lt;=$F8+$H8-1),2,IF(AND($D8="Milestone",AU$5&gt;=$F8,AU$5&lt;=$F8+$H8-1),1,""))</f>
        <v/>
      </c>
      <c r="AV8" s="13" t="str">
        <f ca="1">IF(AND($D8="Goal",AV$5&gt;=$F8,AV$5&lt;=$F8+$H8-1),2,IF(AND($D8="Milestone",AV$5&gt;=$F8,AV$5&lt;=$F8+$H8-1),1,""))</f>
        <v/>
      </c>
      <c r="AW8" s="13" t="str">
        <f ca="1">IF(AND($D8="Goal",AW$5&gt;=$F8,AW$5&lt;=$F8+$H8-1),2,IF(AND($D8="Milestone",AW$5&gt;=$F8,AW$5&lt;=$F8+$H8-1),1,""))</f>
        <v/>
      </c>
      <c r="AX8" s="13" t="str">
        <f ca="1">IF(AND($D8="Goal",AX$5&gt;=$F8,AX$5&lt;=$F8+$H8-1),2,IF(AND($D8="Milestone",AX$5&gt;=$F8,AX$5&lt;=$F8+$H8-1),1,""))</f>
        <v/>
      </c>
      <c r="AY8" s="13" t="str">
        <f ca="1">IF(AND($D8="Goal",AY$5&gt;=$F8,AY$5&lt;=$F8+$H8-1),2,IF(AND($D8="Milestone",AY$5&gt;=$F8,AY$5&lt;=$F8+$H8-1),1,""))</f>
        <v/>
      </c>
      <c r="AZ8" s="13" t="str">
        <f ca="1">IF(AND($D8="Goal",AZ$5&gt;=$F8,AZ$5&lt;=$F8+$H8-1),2,IF(AND($D8="Milestone",AZ$5&gt;=$F8,AZ$5&lt;=$F8+$H8-1),1,""))</f>
        <v/>
      </c>
      <c r="BA8" s="13" t="str">
        <f ca="1">IF(AND($D8="Goal",BA$5&gt;=$F8,BA$5&lt;=$F8+$H8-1),2,IF(AND($D8="Milestone",BA$5&gt;=$F8,BA$5&lt;=$F8+$H8-1),1,""))</f>
        <v/>
      </c>
      <c r="BB8" s="13" t="str">
        <f ca="1">IF(AND($D8="Goal",BB$5&gt;=$F8,BB$5&lt;=$F8+$H8-1),2,IF(AND($D8="Milestone",BB$5&gt;=$F8,BB$5&lt;=$F8+$H8-1),1,""))</f>
        <v/>
      </c>
      <c r="BC8" s="13" t="str">
        <f ca="1">IF(AND($D8="Goal",BC$5&gt;=$F8,BC$5&lt;=$F8+$H8-1),2,IF(AND($D8="Milestone",BC$5&gt;=$F8,BC$5&lt;=$F8+$H8-1),1,""))</f>
        <v/>
      </c>
      <c r="BD8" s="13" t="str">
        <f ca="1">IF(AND($D8="Goal",BD$5&gt;=$F8,BD$5&lt;=$F8+$H8-1),2,IF(AND($D8="Milestone",BD$5&gt;=$F8,BD$5&lt;=$F8+$H8-1),1,""))</f>
        <v/>
      </c>
      <c r="BE8" s="13" t="str">
        <f ca="1">IF(AND($D8="Goal",BE$5&gt;=$F8,BE$5&lt;=$F8+$H8-1),2,IF(AND($D8="Milestone",BE$5&gt;=$F8,BE$5&lt;=$F8+$H8-1),1,""))</f>
        <v/>
      </c>
      <c r="BF8" s="13" t="str">
        <f ca="1">IF(AND($D8="Goal",BF$5&gt;=$F8,BF$5&lt;=$F8+$H8-1),2,IF(AND($D8="Milestone",BF$5&gt;=$F8,BF$5&lt;=$F8+$H8-1),1,""))</f>
        <v/>
      </c>
      <c r="BG8" s="13" t="str">
        <f ca="1">IF(AND($D8="Goal",BG$5&gt;=$F8,BG$5&lt;=$F8+$H8-1),2,IF(AND($D8="Milestone",BG$5&gt;=$F8,BG$5&lt;=$F8+$H8-1),1,""))</f>
        <v/>
      </c>
      <c r="BH8" s="13" t="str">
        <f ca="1">IF(AND($D8="Goal",BH$5&gt;=$F8,BH$5&lt;=$F8+$H8-1),2,IF(AND($D8="Milestone",BH$5&gt;=$F8,BH$5&lt;=$F8+$H8-1),1,""))</f>
        <v/>
      </c>
      <c r="BI8" s="13" t="str">
        <f ca="1">IF(AND($D8="Goal",BI$5&gt;=$F8,BI$5&lt;=$F8+$H8-1),2,IF(AND($D8="Milestone",BI$5&gt;=$F8,BI$5&lt;=$F8+$H8-1),1,""))</f>
        <v/>
      </c>
      <c r="BJ8" s="13" t="str">
        <f ca="1">IF(AND($D8="Goal",BJ$5&gt;=$F8,BJ$5&lt;=$F8+$H8-1),2,IF(AND($D8="Milestone",BJ$5&gt;=$F8,BJ$5&lt;=$F8+$H8-1),1,""))</f>
        <v/>
      </c>
      <c r="BK8" s="13" t="str">
        <f ca="1">IF(AND($D8="Goal",BK$5&gt;=$F8,BK$5&lt;=$F8+$H8-1),2,IF(AND($D8="Milestone",BK$5&gt;=$F8,BK$5&lt;=$F8+$H8-1),1,""))</f>
        <v/>
      </c>
      <c r="BL8" s="13" t="str">
        <f ca="1">IF(AND($D8="Goal",BL$5&gt;=$F8,BL$5&lt;=$F8+$H8-1),2,IF(AND($D8="Milestone",BL$5&gt;=$F8,BL$5&lt;=$F8+$H8-1),1,""))</f>
        <v/>
      </c>
      <c r="BM8" s="13" t="str">
        <f ca="1">IF(AND($D8="Goal",BM$5&gt;=$F8,BM$5&lt;=$F8+$H8-1),2,IF(AND($D8="Milestone",BM$5&gt;=$F8,BM$5&lt;=$F8+$H8-1),1,""))</f>
        <v/>
      </c>
      <c r="BN8" s="13" t="str">
        <f ca="1">IF(AND($D8="Goal",BN$5&gt;=$F8,BN$5&lt;=$F8+$H8-1),2,IF(AND($D8="Milestone",BN$5&gt;=$F8,BN$5&lt;=$F8+$H8-1),1,""))</f>
        <v/>
      </c>
      <c r="BO8" s="13" t="str">
        <f ca="1">IF(AND($D8="Goal",BO$5&gt;=$F8,BO$5&lt;=$F8+$H8-1),2,IF(AND($D8="Milestone",BO$5&gt;=$F8,BO$5&lt;=$F8+$H8-1),1,""))</f>
        <v/>
      </c>
      <c r="BP8" s="13" t="str">
        <f ca="1">IF(AND($D8="Goal",BP$5&gt;=$F8,BP$5&lt;=$F8+$H8-1),2,IF(AND($D8="Milestone",BP$5&gt;=$F8,BP$5&lt;=$F8+$H8-1),1,""))</f>
        <v/>
      </c>
      <c r="BQ8" s="13" t="str">
        <f ca="1">IF(AND($D8="Goal",BQ$5&gt;=$F8,BQ$5&lt;=$F8+$H8-1),2,IF(AND($D8="Milestone",BQ$5&gt;=$F8,BQ$5&lt;=$F8+$H8-1),1,""))</f>
        <v/>
      </c>
      <c r="BR8" s="13" t="str">
        <f ca="1">IF(AND($D8="Goal",BR$5&gt;=$F8,BR$5&lt;=$F8+$H8-1),2,IF(AND($D8="Milestone",BR$5&gt;=$F8,BR$5&lt;=$F8+$H8-1),1,""))</f>
        <v/>
      </c>
      <c r="BS8" s="13" t="str">
        <f ca="1">IF(AND($D8="Goal",BS$5&gt;=$F8,BS$5&lt;=$F8+$H8-1),2,IF(AND($D8="Milestone",BS$5&gt;=$F8,BS$5&lt;=$F8+$H8-1),1,""))</f>
        <v/>
      </c>
      <c r="BT8" s="13" t="str">
        <f ca="1">IF(AND($D8="Goal",BT$5&gt;=$F8,BT$5&lt;=$F8+$H8-1),2,IF(AND($D8="Milestone",BT$5&gt;=$F8,BT$5&lt;=$F8+$H8-1),1,""))</f>
        <v/>
      </c>
      <c r="BU8" s="13" t="str">
        <f ca="1">IF(AND($D8="Goal",BU$5&gt;=$F8,BU$5&lt;=$F8+$H8-1),2,IF(AND($D8="Milestone",BU$5&gt;=$F8,BU$5&lt;=$F8+$H8-1),1,""))</f>
        <v/>
      </c>
      <c r="BV8" s="13" t="str">
        <f ca="1">IF(AND($D8="Goal",BV$5&gt;=$F8,BV$5&lt;=$F8+$H8-1),2,IF(AND($D8="Milestone",BV$5&gt;=$F8,BV$5&lt;=$F8+$H8-1),1,""))</f>
        <v/>
      </c>
      <c r="BW8" s="13" t="str">
        <f ca="1">IF(AND($D8="Goal",BW$5&gt;=$F8,BW$5&lt;=$F8+$H8-1),2,IF(AND($D8="Milestone",BW$5&gt;=$F8,BW$5&lt;=$F8+$H8-1),1,""))</f>
        <v/>
      </c>
      <c r="BX8" s="13" t="str">
        <f ca="1">IF(AND($D8="Goal",BX$5&gt;=$F8,BX$5&lt;=$F8+$H8-1),2,IF(AND($D8="Milestone",BX$5&gt;=$F8,BX$5&lt;=$F8+$H8-1),1,""))</f>
        <v/>
      </c>
      <c r="BY8" s="13" t="str">
        <f ca="1">IF(AND($D8="Goal",BY$5&gt;=$F8,BY$5&lt;=$F8+$H8-1),2,IF(AND($D8="Milestone",BY$5&gt;=$F8,BY$5&lt;=$F8+$H8-1),1,""))</f>
        <v/>
      </c>
      <c r="BZ8" s="13" t="str">
        <f ca="1">IF(AND($D8="Goal",BZ$5&gt;=$F8,BZ$5&lt;=$F8+$H8-1),2,IF(AND($D8="Milestone",BZ$5&gt;=$F8,BZ$5&lt;=$F8+$H8-1),1,""))</f>
        <v/>
      </c>
      <c r="CA8" s="13" t="str">
        <f ca="1">IF(AND($D8="Goal",CA$5&gt;=$F8,CA$5&lt;=$F8+$H8-1),2,IF(AND($D8="Milestone",CA$5&gt;=$F8,CA$5&lt;=$F8+$H8-1),1,""))</f>
        <v/>
      </c>
      <c r="CB8" s="13" t="str">
        <f ca="1">IF(AND($D8="Goal",CB$5&gt;=$F8,CB$5&lt;=$F8+$H8-1),2,IF(AND($D8="Milestone",CB$5&gt;=$F8,CB$5&lt;=$F8+$H8-1),1,""))</f>
        <v/>
      </c>
      <c r="CC8" s="13" t="str">
        <f ca="1">IF(AND($D8="Goal",CC$5&gt;=$F8,CC$5&lt;=$F8+$H8-1),2,IF(AND($D8="Milestone",CC$5&gt;=$F8,CC$5&lt;=$F8+$H8-1),1,""))</f>
        <v/>
      </c>
      <c r="CD8" s="13" t="str">
        <f ca="1">IF(AND($D8="Goal",CD$5&gt;=$F8,CD$5&lt;=$F8+$H8-1),2,IF(AND($D8="Milestone",CD$5&gt;=$F8,CD$5&lt;=$F8+$H8-1),1,""))</f>
        <v/>
      </c>
      <c r="CE8" s="13" t="str">
        <f ca="1">IF(AND($D8="Goal",CE$5&gt;=$F8,CE$5&lt;=$F8+$H8-1),2,IF(AND($D8="Milestone",CE$5&gt;=$F8,CE$5&lt;=$F8+$H8-1),1,""))</f>
        <v/>
      </c>
      <c r="CF8" s="13" t="str">
        <f ca="1">IF(AND($D8="Goal",CF$5&gt;=$F8,CF$5&lt;=$F8+$H8-1),2,IF(AND($D8="Milestone",CF$5&gt;=$F8,CF$5&lt;=$F8+$H8-1),1,""))</f>
        <v/>
      </c>
      <c r="CG8" s="13" t="str">
        <f ca="1">IF(AND($D8="Goal",CG$5&gt;=$F8,CG$5&lt;=$F8+$H8-1),2,IF(AND($D8="Milestone",CG$5&gt;=$F8,CG$5&lt;=$F8+$H8-1),1,""))</f>
        <v/>
      </c>
      <c r="CH8" s="13" t="str">
        <f ca="1">IF(AND($D8="Goal",CH$5&gt;=$F8,CH$5&lt;=$F8+$H8-1),2,IF(AND($D8="Milestone",CH$5&gt;=$F8,CH$5&lt;=$F8+$H8-1),1,""))</f>
        <v/>
      </c>
      <c r="CI8" s="13" t="str">
        <f ca="1">IF(AND($D8="Goal",CI$5&gt;=$F8,CI$5&lt;=$F8+$H8-1),2,IF(AND($D8="Milestone",CI$5&gt;=$F8,CI$5&lt;=$F8+$H8-1),1,""))</f>
        <v/>
      </c>
      <c r="CJ8" s="13" t="str">
        <f ca="1">IF(AND($D8="Goal",CJ$5&gt;=$F8,CJ$5&lt;=$F8+$H8-1),2,IF(AND($D8="Milestone",CJ$5&gt;=$F8,CJ$5&lt;=$F8+$H8-1),1,""))</f>
        <v/>
      </c>
      <c r="CK8" s="13" t="str">
        <f ca="1">IF(AND($D8="Goal",CK$5&gt;=$F8,CK$5&lt;=$F8+$H8-1),2,IF(AND($D8="Milestone",CK$5&gt;=$F8,CK$5&lt;=$F8+$H8-1),1,""))</f>
        <v/>
      </c>
      <c r="CL8" s="13" t="str">
        <f ca="1">IF(AND($D8="Goal",CL$5&gt;=$F8,CL$5&lt;=$F8+$H8-1),2,IF(AND($D8="Milestone",CL$5&gt;=$F8,CL$5&lt;=$F8+$H8-1),1,""))</f>
        <v/>
      </c>
      <c r="CM8" s="13" t="str">
        <f ca="1">IF(AND($D8="Goal",CM$5&gt;=$F8,CM$5&lt;=$F8+$H8-1),2,IF(AND($D8="Milestone",CM$5&gt;=$F8,CM$5&lt;=$F8+$H8-1),1,""))</f>
        <v/>
      </c>
      <c r="CN8" s="13" t="str">
        <f ca="1">IF(AND($D8="Goal",CN$5&gt;=$F8,CN$5&lt;=$F8+$H8-1),2,IF(AND($D8="Milestone",CN$5&gt;=$F8,CN$5&lt;=$F8+$H8-1),1,""))</f>
        <v/>
      </c>
      <c r="CO8" s="13" t="str">
        <f ca="1">IF(AND($D8="Goal",CO$5&gt;=$F8,CO$5&lt;=$F8+$H8-1),2,IF(AND($D8="Milestone",CO$5&gt;=$F8,CO$5&lt;=$F8+$H8-1),1,""))</f>
        <v/>
      </c>
      <c r="CP8" s="13" t="str">
        <f ca="1">IF(AND($D8="Goal",CP$5&gt;=$F8,CP$5&lt;=$F8+$H8-1),2,IF(AND($D8="Milestone",CP$5&gt;=$F8,CP$5&lt;=$F8+$H8-1),1,""))</f>
        <v/>
      </c>
      <c r="CQ8" s="13" t="str">
        <f ca="1">IF(AND($D8="Goal",CQ$5&gt;=$F8,CQ$5&lt;=$F8+$H8-1),2,IF(AND($D8="Milestone",CQ$5&gt;=$F8,CQ$5&lt;=$F8+$H8-1),1,""))</f>
        <v/>
      </c>
      <c r="CR8" s="13" t="str">
        <f ca="1">IF(AND($D8="Goal",CR$5&gt;=$F8,CR$5&lt;=$F8+$H8-1),2,IF(AND($D8="Milestone",CR$5&gt;=$F8,CR$5&lt;=$F8+$H8-1),1,""))</f>
        <v/>
      </c>
      <c r="CS8" s="13" t="str">
        <f ca="1">IF(AND($D8="Goal",CS$5&gt;=$F8,CS$5&lt;=$F8+$H8-1),2,IF(AND($D8="Milestone",CS$5&gt;=$F8,CS$5&lt;=$F8+$H8-1),1,""))</f>
        <v/>
      </c>
      <c r="CT8" s="13" t="str">
        <f ca="1">IF(AND($D8="Goal",CT$5&gt;=$F8,CT$5&lt;=$F8+$H8-1),2,IF(AND($D8="Milestone",CT$5&gt;=$F8,CT$5&lt;=$F8+$H8-1),1,""))</f>
        <v/>
      </c>
      <c r="CU8" s="13" t="str">
        <f ca="1">IF(AND($D8="Goal",CU$5&gt;=$F8,CU$5&lt;=$F8+$H8-1),2,IF(AND($D8="Milestone",CU$5&gt;=$F8,CU$5&lt;=$F8+$H8-1),1,""))</f>
        <v/>
      </c>
      <c r="CV8" s="13" t="str">
        <f ca="1">IF(AND($D8="Goal",CV$5&gt;=$F8,CV$5&lt;=$F8+$H8-1),2,IF(AND($D8="Milestone",CV$5&gt;=$F8,CV$5&lt;=$F8+$H8-1),1,""))</f>
        <v/>
      </c>
      <c r="CW8" s="13" t="str">
        <f ca="1">IF(AND($D8="Goal",CW$5&gt;=$F8,CW$5&lt;=$F8+$H8-1),2,IF(AND($D8="Milestone",CW$5&gt;=$F8,CW$5&lt;=$F8+$H8-1),1,""))</f>
        <v/>
      </c>
      <c r="CX8" s="13" t="str">
        <f ca="1">IF(AND($D8="Goal",CX$5&gt;=$F8,CX$5&lt;=$F8+$H8-1),2,IF(AND($D8="Milestone",CX$5&gt;=$F8,CX$5&lt;=$F8+$H8-1),1,""))</f>
        <v/>
      </c>
      <c r="CY8" s="13" t="str">
        <f ca="1">IF(AND($D8="Goal",CY$5&gt;=$F8,CY$5&lt;=$F8+$H8-1),2,IF(AND($D8="Milestone",CY$5&gt;=$F8,CY$5&lt;=$F8+$H8-1),1,""))</f>
        <v/>
      </c>
      <c r="CZ8" s="13" t="str">
        <f ca="1">IF(AND($D8="Goal",CZ$5&gt;=$F8,CZ$5&lt;=$F8+$H8-1),2,IF(AND($D8="Milestone",CZ$5&gt;=$F8,CZ$5&lt;=$F8+$H8-1),1,""))</f>
        <v/>
      </c>
      <c r="DA8" s="13" t="str">
        <f ca="1">IF(AND($D8="Goal",DA$5&gt;=$F8,DA$5&lt;=$F8+$H8-1),2,IF(AND($D8="Milestone",DA$5&gt;=$F8,DA$5&lt;=$F8+$H8-1),1,""))</f>
        <v/>
      </c>
      <c r="DB8" s="13" t="str">
        <f ca="1">IF(AND($D8="Goal",DB$5&gt;=$F8,DB$5&lt;=$F8+$H8-1),2,IF(AND($D8="Milestone",DB$5&gt;=$F8,DB$5&lt;=$F8+$H8-1),1,""))</f>
        <v/>
      </c>
      <c r="DC8" s="24" t="str">
        <f ca="1">IF(AND($D8="Goal",DC$5&gt;=$F8,DC$5&lt;=$F8+$H8-1),2,IF(AND($D8="Milestone",DC$5&gt;=$F8,DC$5&lt;=$F8+$H8-1),1,""))</f>
        <v/>
      </c>
    </row>
    <row r="9" spans="1:107" ht="15" x14ac:dyDescent="0.25">
      <c r="A9" s="8" t="str">
        <f>Budget!C10</f>
        <v>1_4</v>
      </c>
      <c r="B9" s="8" t="str">
        <f>IFERROR(INDEX(tblBudget[Task Name],MATCH(tblMilestones[[#This Row],[MS_Task]],tblBudget[MS_Task],0)),"Unknown task")</f>
        <v>Test setup</v>
      </c>
      <c r="C9" s="8" t="s">
        <v>54</v>
      </c>
      <c r="D9" s="8" t="s">
        <v>19</v>
      </c>
      <c r="E9" s="10">
        <v>0</v>
      </c>
      <c r="F9" s="20">
        <f>F8+(G8+tblMilestones[[#This Row],[Offset Weeks]])*7</f>
        <v>45284</v>
      </c>
      <c r="G9" s="11">
        <v>4</v>
      </c>
      <c r="H9" s="11">
        <f>tblMilestones[[#This Row],[No. Weeks]]*7</f>
        <v>28</v>
      </c>
      <c r="I9" s="11">
        <v>0</v>
      </c>
      <c r="J9" s="20">
        <f>tblMilestones[[#This Row],[Start]]+tblMilestones[[#This Row],[No. Days]]</f>
        <v>45312</v>
      </c>
      <c r="K9" s="33">
        <f>INDEX(tblBudget[Extended Cost],MATCH(tblMilestones[[#This Row],[MS_Task]],tblBudget[MS_Task],0))</f>
        <v>62710</v>
      </c>
      <c r="L9" s="33">
        <f>IFERROR(tblMilestones[[#This Row],[Task $]]*tblMilestones[[#This Row],[Progress]],"")</f>
        <v>0</v>
      </c>
      <c r="M9" s="33">
        <v>0</v>
      </c>
      <c r="N9" s="45">
        <f>IFERROR(tblMilestones[[#This Row],[Burn $]]-tblMilestones[[#This Row],[Invoiced $]],"")</f>
        <v>0</v>
      </c>
      <c r="O9" s="12"/>
      <c r="P9" s="23"/>
      <c r="Q9" s="16"/>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24"/>
    </row>
    <row r="10" spans="1:107" ht="15" x14ac:dyDescent="0.25">
      <c r="A10" s="8" t="str">
        <f>Budget!C11</f>
        <v>2_1</v>
      </c>
      <c r="B10" s="8" t="str">
        <f>IFERROR(INDEX(tblBudget[Task Name],MATCH(tblMilestones[[#This Row],[MS_Task]],tblBudget[MS_Task],0)),"Unknown task")</f>
        <v>Flow testing</v>
      </c>
      <c r="C10" s="8"/>
      <c r="D10" s="8" t="s">
        <v>5</v>
      </c>
      <c r="E10" s="10">
        <v>0</v>
      </c>
      <c r="F10" s="20">
        <f>F9+(G9+tblMilestones[[#This Row],[Offset Weeks]])*7</f>
        <v>45270</v>
      </c>
      <c r="G10" s="11">
        <v>7</v>
      </c>
      <c r="H10" s="11">
        <f>tblMilestones[[#This Row],[No. Weeks]]*7</f>
        <v>49</v>
      </c>
      <c r="I10" s="11">
        <v>-6</v>
      </c>
      <c r="J10" s="20">
        <f>tblMilestones[[#This Row],[Start]]+tblMilestones[[#This Row],[No. Days]]</f>
        <v>45319</v>
      </c>
      <c r="K10" s="33">
        <f>INDEX(tblBudget[Extended Cost],MATCH(tblMilestones[[#This Row],[MS_Task]],tblBudget[MS_Task],0))</f>
        <v>51650</v>
      </c>
      <c r="L10" s="33">
        <f>IFERROR(tblMilestones[[#This Row],[Task $]]*tblMilestones[[#This Row],[Progress]],"")</f>
        <v>0</v>
      </c>
      <c r="M10" s="33">
        <v>0</v>
      </c>
      <c r="N10" s="45">
        <f>IFERROR(tblMilestones[[#This Row],[Burn $]]-tblMilestones[[#This Row],[Invoiced $]],"")</f>
        <v>0</v>
      </c>
      <c r="O10" s="12"/>
      <c r="P10" s="23" t="str">
        <f ca="1">IF(AND($D10="Goal",P$5&gt;=$F10,P$5&lt;=$F10+$H10-1),2,IF(AND($D10="Milestone",P$5&gt;=$F10,P$5&lt;=$F10+$H10-1),1,""))</f>
        <v/>
      </c>
      <c r="Q10" s="16" t="str">
        <f ca="1">IF(AND($D10="Goal",Q$5&gt;=$F10,Q$5&lt;=$F10+$H10-1),2,IF(AND($D10="Milestone",Q$5&gt;=$F10,Q$5&lt;=$F10+$H10-1),1,""))</f>
        <v/>
      </c>
      <c r="R10" s="13" t="str">
        <f ca="1">IF(AND($D10="Goal",R$5&gt;=$F10,R$5&lt;=$F10+$H10-1),2,IF(AND($D10="Milestone",R$5&gt;=$F10,R$5&lt;=$F10+$H10-1),1,""))</f>
        <v/>
      </c>
      <c r="S10" s="13" t="str">
        <f ca="1">IF(AND($D10="Goal",S$5&gt;=$F10,S$5&lt;=$F10+$H10-1),2,IF(AND($D10="Milestone",S$5&gt;=$F10,S$5&lt;=$F10+$H10-1),1,""))</f>
        <v/>
      </c>
      <c r="T10" s="13" t="str">
        <f ca="1">IF(AND($D10="Goal",T$5&gt;=$F10,T$5&lt;=$F10+$H10-1),2,IF(AND($D10="Milestone",T$5&gt;=$F10,T$5&lt;=$F10+$H10-1),1,""))</f>
        <v/>
      </c>
      <c r="U10" s="13" t="str">
        <f ca="1">IF(AND($D10="Goal",U$5&gt;=$F10,U$5&lt;=$F10+$H10-1),2,IF(AND($D10="Milestone",U$5&gt;=$F10,U$5&lt;=$F10+$H10-1),1,""))</f>
        <v/>
      </c>
      <c r="V10" s="13" t="str">
        <f ca="1">IF(AND($D10="Goal",V$5&gt;=$F10,V$5&lt;=$F10+$H10-1),2,IF(AND($D10="Milestone",V$5&gt;=$F10,V$5&lt;=$F10+$H10-1),1,""))</f>
        <v/>
      </c>
      <c r="W10" s="13" t="str">
        <f ca="1">IF(AND($D10="Goal",W$5&gt;=$F10,W$5&lt;=$F10+$H10-1),2,IF(AND($D10="Milestone",W$5&gt;=$F10,W$5&lt;=$F10+$H10-1),1,""))</f>
        <v/>
      </c>
      <c r="X10" s="13" t="str">
        <f ca="1">IF(AND($D10="Goal",X$5&gt;=$F10,X$5&lt;=$F10+$H10-1),2,IF(AND($D10="Milestone",X$5&gt;=$F10,X$5&lt;=$F10+$H10-1),1,""))</f>
        <v/>
      </c>
      <c r="Y10" s="13" t="str">
        <f ca="1">IF(AND($D10="Goal",Y$5&gt;=$F10,Y$5&lt;=$F10+$H10-1),2,IF(AND($D10="Milestone",Y$5&gt;=$F10,Y$5&lt;=$F10+$H10-1),1,""))</f>
        <v/>
      </c>
      <c r="Z10" s="13" t="str">
        <f ca="1">IF(AND($D10="Goal",Z$5&gt;=$F10,Z$5&lt;=$F10+$H10-1),2,IF(AND($D10="Milestone",Z$5&gt;=$F10,Z$5&lt;=$F10+$H10-1),1,""))</f>
        <v/>
      </c>
      <c r="AA10" s="13" t="str">
        <f ca="1">IF(AND($D10="Goal",AA$5&gt;=$F10,AA$5&lt;=$F10+$H10-1),2,IF(AND($D10="Milestone",AA$5&gt;=$F10,AA$5&lt;=$F10+$H10-1),1,""))</f>
        <v/>
      </c>
      <c r="AB10" s="13" t="str">
        <f ca="1">IF(AND($D10="Goal",AB$5&gt;=$F10,AB$5&lt;=$F10+$H10-1),2,IF(AND($D10="Milestone",AB$5&gt;=$F10,AB$5&lt;=$F10+$H10-1),1,""))</f>
        <v/>
      </c>
      <c r="AC10" s="13" t="str">
        <f ca="1">IF(AND($D10="Goal",AC$5&gt;=$F10,AC$5&lt;=$F10+$H10-1),2,IF(AND($D10="Milestone",AC$5&gt;=$F10,AC$5&lt;=$F10+$H10-1),1,""))</f>
        <v/>
      </c>
      <c r="AD10" s="13" t="str">
        <f ca="1">IF(AND($D10="Goal",AD$5&gt;=$F10,AD$5&lt;=$F10+$H10-1),2,IF(AND($D10="Milestone",AD$5&gt;=$F10,AD$5&lt;=$F10+$H10-1),1,""))</f>
        <v/>
      </c>
      <c r="AE10" s="13" t="str">
        <f ca="1">IF(AND($D10="Goal",AE$5&gt;=$F10,AE$5&lt;=$F10+$H10-1),2,IF(AND($D10="Milestone",AE$5&gt;=$F10,AE$5&lt;=$F10+$H10-1),1,""))</f>
        <v/>
      </c>
      <c r="AF10" s="13" t="str">
        <f ca="1">IF(AND($D10="Goal",AF$5&gt;=$F10,AF$5&lt;=$F10+$H10-1),2,IF(AND($D10="Milestone",AF$5&gt;=$F10,AF$5&lt;=$F10+$H10-1),1,""))</f>
        <v/>
      </c>
      <c r="AG10" s="13" t="str">
        <f ca="1">IF(AND($D10="Goal",AG$5&gt;=$F10,AG$5&lt;=$F10+$H10-1),2,IF(AND($D10="Milestone",AG$5&gt;=$F10,AG$5&lt;=$F10+$H10-1),1,""))</f>
        <v/>
      </c>
      <c r="AH10" s="13" t="str">
        <f ca="1">IF(AND($D10="Goal",AH$5&gt;=$F10,AH$5&lt;=$F10+$H10-1),2,IF(AND($D10="Milestone",AH$5&gt;=$F10,AH$5&lt;=$F10+$H10-1),1,""))</f>
        <v/>
      </c>
      <c r="AI10" s="13" t="str">
        <f ca="1">IF(AND($D10="Goal",AI$5&gt;=$F10,AI$5&lt;=$F10+$H10-1),2,IF(AND($D10="Milestone",AI$5&gt;=$F10,AI$5&lt;=$F10+$H10-1),1,""))</f>
        <v/>
      </c>
      <c r="AJ10" s="13" t="str">
        <f ca="1">IF(AND($D10="Goal",AJ$5&gt;=$F10,AJ$5&lt;=$F10+$H10-1),2,IF(AND($D10="Milestone",AJ$5&gt;=$F10,AJ$5&lt;=$F10+$H10-1),1,""))</f>
        <v/>
      </c>
      <c r="AK10" s="13" t="str">
        <f ca="1">IF(AND($D10="Goal",AK$5&gt;=$F10,AK$5&lt;=$F10+$H10-1),2,IF(AND($D10="Milestone",AK$5&gt;=$F10,AK$5&lt;=$F10+$H10-1),1,""))</f>
        <v/>
      </c>
      <c r="AL10" s="13" t="str">
        <f ca="1">IF(AND($D10="Goal",AL$5&gt;=$F10,AL$5&lt;=$F10+$H10-1),2,IF(AND($D10="Milestone",AL$5&gt;=$F10,AL$5&lt;=$F10+$H10-1),1,""))</f>
        <v/>
      </c>
      <c r="AM10" s="13" t="str">
        <f ca="1">IF(AND($D10="Goal",AM$5&gt;=$F10,AM$5&lt;=$F10+$H10-1),2,IF(AND($D10="Milestone",AM$5&gt;=$F10,AM$5&lt;=$F10+$H10-1),1,""))</f>
        <v/>
      </c>
      <c r="AN10" s="13" t="str">
        <f ca="1">IF(AND($D10="Goal",AN$5&gt;=$F10,AN$5&lt;=$F10+$H10-1),2,IF(AND($D10="Milestone",AN$5&gt;=$F10,AN$5&lt;=$F10+$H10-1),1,""))</f>
        <v/>
      </c>
      <c r="AO10" s="13" t="str">
        <f ca="1">IF(AND($D10="Goal",AO$5&gt;=$F10,AO$5&lt;=$F10+$H10-1),2,IF(AND($D10="Milestone",AO$5&gt;=$F10,AO$5&lt;=$F10+$H10-1),1,""))</f>
        <v/>
      </c>
      <c r="AP10" s="13" t="str">
        <f ca="1">IF(AND($D10="Goal",AP$5&gt;=$F10,AP$5&lt;=$F10+$H10-1),2,IF(AND($D10="Milestone",AP$5&gt;=$F10,AP$5&lt;=$F10+$H10-1),1,""))</f>
        <v/>
      </c>
      <c r="AQ10" s="13" t="str">
        <f ca="1">IF(AND($D10="Goal",AQ$5&gt;=$F10,AQ$5&lt;=$F10+$H10-1),2,IF(AND($D10="Milestone",AQ$5&gt;=$F10,AQ$5&lt;=$F10+$H10-1),1,""))</f>
        <v/>
      </c>
      <c r="AR10" s="13" t="str">
        <f ca="1">IF(AND($D10="Goal",AR$5&gt;=$F10,AR$5&lt;=$F10+$H10-1),2,IF(AND($D10="Milestone",AR$5&gt;=$F10,AR$5&lt;=$F10+$H10-1),1,""))</f>
        <v/>
      </c>
      <c r="AS10" s="13" t="str">
        <f ca="1">IF(AND($D10="Goal",AS$5&gt;=$F10,AS$5&lt;=$F10+$H10-1),2,IF(AND($D10="Milestone",AS$5&gt;=$F10,AS$5&lt;=$F10+$H10-1),1,""))</f>
        <v/>
      </c>
      <c r="AT10" s="13" t="str">
        <f ca="1">IF(AND($D10="Goal",AT$5&gt;=$F10,AT$5&lt;=$F10+$H10-1),2,IF(AND($D10="Milestone",AT$5&gt;=$F10,AT$5&lt;=$F10+$H10-1),1,""))</f>
        <v/>
      </c>
      <c r="AU10" s="13" t="str">
        <f ca="1">IF(AND($D10="Goal",AU$5&gt;=$F10,AU$5&lt;=$F10+$H10-1),2,IF(AND($D10="Milestone",AU$5&gt;=$F10,AU$5&lt;=$F10+$H10-1),1,""))</f>
        <v/>
      </c>
      <c r="AV10" s="13" t="str">
        <f ca="1">IF(AND($D10="Goal",AV$5&gt;=$F10,AV$5&lt;=$F10+$H10-1),2,IF(AND($D10="Milestone",AV$5&gt;=$F10,AV$5&lt;=$F10+$H10-1),1,""))</f>
        <v/>
      </c>
      <c r="AW10" s="13" t="str">
        <f ca="1">IF(AND($D10="Goal",AW$5&gt;=$F10,AW$5&lt;=$F10+$H10-1),2,IF(AND($D10="Milestone",AW$5&gt;=$F10,AW$5&lt;=$F10+$H10-1),1,""))</f>
        <v/>
      </c>
      <c r="AX10" s="13" t="str">
        <f ca="1">IF(AND($D10="Goal",AX$5&gt;=$F10,AX$5&lt;=$F10+$H10-1),2,IF(AND($D10="Milestone",AX$5&gt;=$F10,AX$5&lt;=$F10+$H10-1),1,""))</f>
        <v/>
      </c>
      <c r="AY10" s="13" t="str">
        <f ca="1">IF(AND($D10="Goal",AY$5&gt;=$F10,AY$5&lt;=$F10+$H10-1),2,IF(AND($D10="Milestone",AY$5&gt;=$F10,AY$5&lt;=$F10+$H10-1),1,""))</f>
        <v/>
      </c>
      <c r="AZ10" s="13" t="str">
        <f ca="1">IF(AND($D10="Goal",AZ$5&gt;=$F10,AZ$5&lt;=$F10+$H10-1),2,IF(AND($D10="Milestone",AZ$5&gt;=$F10,AZ$5&lt;=$F10+$H10-1),1,""))</f>
        <v/>
      </c>
      <c r="BA10" s="13" t="str">
        <f ca="1">IF(AND($D10="Goal",BA$5&gt;=$F10,BA$5&lt;=$F10+$H10-1),2,IF(AND($D10="Milestone",BA$5&gt;=$F10,BA$5&lt;=$F10+$H10-1),1,""))</f>
        <v/>
      </c>
      <c r="BB10" s="13" t="str">
        <f ca="1">IF(AND($D10="Goal",BB$5&gt;=$F10,BB$5&lt;=$F10+$H10-1),2,IF(AND($D10="Milestone",BB$5&gt;=$F10,BB$5&lt;=$F10+$H10-1),1,""))</f>
        <v/>
      </c>
      <c r="BC10" s="13" t="str">
        <f ca="1">IF(AND($D10="Goal",BC$5&gt;=$F10,BC$5&lt;=$F10+$H10-1),2,IF(AND($D10="Milestone",BC$5&gt;=$F10,BC$5&lt;=$F10+$H10-1),1,""))</f>
        <v/>
      </c>
      <c r="BD10" s="13" t="str">
        <f ca="1">IF(AND($D10="Goal",BD$5&gt;=$F10,BD$5&lt;=$F10+$H10-1),2,IF(AND($D10="Milestone",BD$5&gt;=$F10,BD$5&lt;=$F10+$H10-1),1,""))</f>
        <v/>
      </c>
      <c r="BE10" s="13" t="str">
        <f ca="1">IF(AND($D10="Goal",BE$5&gt;=$F10,BE$5&lt;=$F10+$H10-1),2,IF(AND($D10="Milestone",BE$5&gt;=$F10,BE$5&lt;=$F10+$H10-1),1,""))</f>
        <v/>
      </c>
      <c r="BF10" s="13" t="str">
        <f ca="1">IF(AND($D10="Goal",BF$5&gt;=$F10,BF$5&lt;=$F10+$H10-1),2,IF(AND($D10="Milestone",BF$5&gt;=$F10,BF$5&lt;=$F10+$H10-1),1,""))</f>
        <v/>
      </c>
      <c r="BG10" s="13" t="str">
        <f ca="1">IF(AND($D10="Goal",BG$5&gt;=$F10,BG$5&lt;=$F10+$H10-1),2,IF(AND($D10="Milestone",BG$5&gt;=$F10,BG$5&lt;=$F10+$H10-1),1,""))</f>
        <v/>
      </c>
      <c r="BH10" s="13" t="str">
        <f ca="1">IF(AND($D10="Goal",BH$5&gt;=$F10,BH$5&lt;=$F10+$H10-1),2,IF(AND($D10="Milestone",BH$5&gt;=$F10,BH$5&lt;=$F10+$H10-1),1,""))</f>
        <v/>
      </c>
      <c r="BI10" s="13" t="str">
        <f ca="1">IF(AND($D10="Goal",BI$5&gt;=$F10,BI$5&lt;=$F10+$H10-1),2,IF(AND($D10="Milestone",BI$5&gt;=$F10,BI$5&lt;=$F10+$H10-1),1,""))</f>
        <v/>
      </c>
      <c r="BJ10" s="13" t="str">
        <f ca="1">IF(AND($D10="Goal",BJ$5&gt;=$F10,BJ$5&lt;=$F10+$H10-1),2,IF(AND($D10="Milestone",BJ$5&gt;=$F10,BJ$5&lt;=$F10+$H10-1),1,""))</f>
        <v/>
      </c>
      <c r="BK10" s="13" t="str">
        <f ca="1">IF(AND($D10="Goal",BK$5&gt;=$F10,BK$5&lt;=$F10+$H10-1),2,IF(AND($D10="Milestone",BK$5&gt;=$F10,BK$5&lt;=$F10+$H10-1),1,""))</f>
        <v/>
      </c>
      <c r="BL10" s="13" t="str">
        <f ca="1">IF(AND($D10="Goal",BL$5&gt;=$F10,BL$5&lt;=$F10+$H10-1),2,IF(AND($D10="Milestone",BL$5&gt;=$F10,BL$5&lt;=$F10+$H10-1),1,""))</f>
        <v/>
      </c>
      <c r="BM10" s="13" t="str">
        <f ca="1">IF(AND($D10="Goal",BM$5&gt;=$F10,BM$5&lt;=$F10+$H10-1),2,IF(AND($D10="Milestone",BM$5&gt;=$F10,BM$5&lt;=$F10+$H10-1),1,""))</f>
        <v/>
      </c>
      <c r="BN10" s="13" t="str">
        <f ca="1">IF(AND($D10="Goal",BN$5&gt;=$F10,BN$5&lt;=$F10+$H10-1),2,IF(AND($D10="Milestone",BN$5&gt;=$F10,BN$5&lt;=$F10+$H10-1),1,""))</f>
        <v/>
      </c>
      <c r="BO10" s="13" t="str">
        <f ca="1">IF(AND($D10="Goal",BO$5&gt;=$F10,BO$5&lt;=$F10+$H10-1),2,IF(AND($D10="Milestone",BO$5&gt;=$F10,BO$5&lt;=$F10+$H10-1),1,""))</f>
        <v/>
      </c>
      <c r="BP10" s="13" t="str">
        <f ca="1">IF(AND($D10="Goal",BP$5&gt;=$F10,BP$5&lt;=$F10+$H10-1),2,IF(AND($D10="Milestone",BP$5&gt;=$F10,BP$5&lt;=$F10+$H10-1),1,""))</f>
        <v/>
      </c>
      <c r="BQ10" s="13" t="str">
        <f ca="1">IF(AND($D10="Goal",BQ$5&gt;=$F10,BQ$5&lt;=$F10+$H10-1),2,IF(AND($D10="Milestone",BQ$5&gt;=$F10,BQ$5&lt;=$F10+$H10-1),1,""))</f>
        <v/>
      </c>
      <c r="BR10" s="13" t="str">
        <f ca="1">IF(AND($D10="Goal",BR$5&gt;=$F10,BR$5&lt;=$F10+$H10-1),2,IF(AND($D10="Milestone",BR$5&gt;=$F10,BR$5&lt;=$F10+$H10-1),1,""))</f>
        <v/>
      </c>
      <c r="BS10" s="13" t="str">
        <f ca="1">IF(AND($D10="Goal",BS$5&gt;=$F10,BS$5&lt;=$F10+$H10-1),2,IF(AND($D10="Milestone",BS$5&gt;=$F10,BS$5&lt;=$F10+$H10-1),1,""))</f>
        <v/>
      </c>
      <c r="BT10" s="13" t="str">
        <f ca="1">IF(AND($D10="Goal",BT$5&gt;=$F10,BT$5&lt;=$F10+$H10-1),2,IF(AND($D10="Milestone",BT$5&gt;=$F10,BT$5&lt;=$F10+$H10-1),1,""))</f>
        <v/>
      </c>
      <c r="BU10" s="13" t="str">
        <f ca="1">IF(AND($D10="Goal",BU$5&gt;=$F10,BU$5&lt;=$F10+$H10-1),2,IF(AND($D10="Milestone",BU$5&gt;=$F10,BU$5&lt;=$F10+$H10-1),1,""))</f>
        <v/>
      </c>
      <c r="BV10" s="13" t="str">
        <f ca="1">IF(AND($D10="Goal",BV$5&gt;=$F10,BV$5&lt;=$F10+$H10-1),2,IF(AND($D10="Milestone",BV$5&gt;=$F10,BV$5&lt;=$F10+$H10-1),1,""))</f>
        <v/>
      </c>
      <c r="BW10" s="13" t="str">
        <f ca="1">IF(AND($D10="Goal",BW$5&gt;=$F10,BW$5&lt;=$F10+$H10-1),2,IF(AND($D10="Milestone",BW$5&gt;=$F10,BW$5&lt;=$F10+$H10-1),1,""))</f>
        <v/>
      </c>
      <c r="BX10" s="13" t="str">
        <f ca="1">IF(AND($D10="Goal",BX$5&gt;=$F10,BX$5&lt;=$F10+$H10-1),2,IF(AND($D10="Milestone",BX$5&gt;=$F10,BX$5&lt;=$F10+$H10-1),1,""))</f>
        <v/>
      </c>
      <c r="BY10" s="13" t="str">
        <f ca="1">IF(AND($D10="Goal",BY$5&gt;=$F10,BY$5&lt;=$F10+$H10-1),2,IF(AND($D10="Milestone",BY$5&gt;=$F10,BY$5&lt;=$F10+$H10-1),1,""))</f>
        <v/>
      </c>
      <c r="BZ10" s="13" t="str">
        <f ca="1">IF(AND($D10="Goal",BZ$5&gt;=$F10,BZ$5&lt;=$F10+$H10-1),2,IF(AND($D10="Milestone",BZ$5&gt;=$F10,BZ$5&lt;=$F10+$H10-1),1,""))</f>
        <v/>
      </c>
      <c r="CA10" s="13" t="str">
        <f ca="1">IF(AND($D10="Goal",CA$5&gt;=$F10,CA$5&lt;=$F10+$H10-1),2,IF(AND($D10="Milestone",CA$5&gt;=$F10,CA$5&lt;=$F10+$H10-1),1,""))</f>
        <v/>
      </c>
      <c r="CB10" s="13" t="str">
        <f ca="1">IF(AND($D10="Goal",CB$5&gt;=$F10,CB$5&lt;=$F10+$H10-1),2,IF(AND($D10="Milestone",CB$5&gt;=$F10,CB$5&lt;=$F10+$H10-1),1,""))</f>
        <v/>
      </c>
      <c r="CC10" s="13" t="str">
        <f ca="1">IF(AND($D10="Goal",CC$5&gt;=$F10,CC$5&lt;=$F10+$H10-1),2,IF(AND($D10="Milestone",CC$5&gt;=$F10,CC$5&lt;=$F10+$H10-1),1,""))</f>
        <v/>
      </c>
      <c r="CD10" s="13" t="str">
        <f ca="1">IF(AND($D10="Goal",CD$5&gt;=$F10,CD$5&lt;=$F10+$H10-1),2,IF(AND($D10="Milestone",CD$5&gt;=$F10,CD$5&lt;=$F10+$H10-1),1,""))</f>
        <v/>
      </c>
      <c r="CE10" s="13" t="str">
        <f ca="1">IF(AND($D10="Goal",CE$5&gt;=$F10,CE$5&lt;=$F10+$H10-1),2,IF(AND($D10="Milestone",CE$5&gt;=$F10,CE$5&lt;=$F10+$H10-1),1,""))</f>
        <v/>
      </c>
      <c r="CF10" s="13" t="str">
        <f ca="1">IF(AND($D10="Goal",CF$5&gt;=$F10,CF$5&lt;=$F10+$H10-1),2,IF(AND($D10="Milestone",CF$5&gt;=$F10,CF$5&lt;=$F10+$H10-1),1,""))</f>
        <v/>
      </c>
      <c r="CG10" s="13" t="str">
        <f ca="1">IF(AND($D10="Goal",CG$5&gt;=$F10,CG$5&lt;=$F10+$H10-1),2,IF(AND($D10="Milestone",CG$5&gt;=$F10,CG$5&lt;=$F10+$H10-1),1,""))</f>
        <v/>
      </c>
      <c r="CH10" s="13" t="str">
        <f ca="1">IF(AND($D10="Goal",CH$5&gt;=$F10,CH$5&lt;=$F10+$H10-1),2,IF(AND($D10="Milestone",CH$5&gt;=$F10,CH$5&lt;=$F10+$H10-1),1,""))</f>
        <v/>
      </c>
      <c r="CI10" s="13" t="str">
        <f ca="1">IF(AND($D10="Goal",CI$5&gt;=$F10,CI$5&lt;=$F10+$H10-1),2,IF(AND($D10="Milestone",CI$5&gt;=$F10,CI$5&lt;=$F10+$H10-1),1,""))</f>
        <v/>
      </c>
      <c r="CJ10" s="13" t="str">
        <f ca="1">IF(AND($D10="Goal",CJ$5&gt;=$F10,CJ$5&lt;=$F10+$H10-1),2,IF(AND($D10="Milestone",CJ$5&gt;=$F10,CJ$5&lt;=$F10+$H10-1),1,""))</f>
        <v/>
      </c>
      <c r="CK10" s="13" t="str">
        <f ca="1">IF(AND($D10="Goal",CK$5&gt;=$F10,CK$5&lt;=$F10+$H10-1),2,IF(AND($D10="Milestone",CK$5&gt;=$F10,CK$5&lt;=$F10+$H10-1),1,""))</f>
        <v/>
      </c>
      <c r="CL10" s="13" t="str">
        <f ca="1">IF(AND($D10="Goal",CL$5&gt;=$F10,CL$5&lt;=$F10+$H10-1),2,IF(AND($D10="Milestone",CL$5&gt;=$F10,CL$5&lt;=$F10+$H10-1),1,""))</f>
        <v/>
      </c>
      <c r="CM10" s="13" t="str">
        <f ca="1">IF(AND($D10="Goal",CM$5&gt;=$F10,CM$5&lt;=$F10+$H10-1),2,IF(AND($D10="Milestone",CM$5&gt;=$F10,CM$5&lt;=$F10+$H10-1),1,""))</f>
        <v/>
      </c>
      <c r="CN10" s="13" t="str">
        <f ca="1">IF(AND($D10="Goal",CN$5&gt;=$F10,CN$5&lt;=$F10+$H10-1),2,IF(AND($D10="Milestone",CN$5&gt;=$F10,CN$5&lt;=$F10+$H10-1),1,""))</f>
        <v/>
      </c>
      <c r="CO10" s="13" t="str">
        <f ca="1">IF(AND($D10="Goal",CO$5&gt;=$F10,CO$5&lt;=$F10+$H10-1),2,IF(AND($D10="Milestone",CO$5&gt;=$F10,CO$5&lt;=$F10+$H10-1),1,""))</f>
        <v/>
      </c>
      <c r="CP10" s="13" t="str">
        <f ca="1">IF(AND($D10="Goal",CP$5&gt;=$F10,CP$5&lt;=$F10+$H10-1),2,IF(AND($D10="Milestone",CP$5&gt;=$F10,CP$5&lt;=$F10+$H10-1),1,""))</f>
        <v/>
      </c>
      <c r="CQ10" s="13" t="str">
        <f ca="1">IF(AND($D10="Goal",CQ$5&gt;=$F10,CQ$5&lt;=$F10+$H10-1),2,IF(AND($D10="Milestone",CQ$5&gt;=$F10,CQ$5&lt;=$F10+$H10-1),1,""))</f>
        <v/>
      </c>
      <c r="CR10" s="13" t="str">
        <f ca="1">IF(AND($D10="Goal",CR$5&gt;=$F10,CR$5&lt;=$F10+$H10-1),2,IF(AND($D10="Milestone",CR$5&gt;=$F10,CR$5&lt;=$F10+$H10-1),1,""))</f>
        <v/>
      </c>
      <c r="CS10" s="13" t="str">
        <f ca="1">IF(AND($D10="Goal",CS$5&gt;=$F10,CS$5&lt;=$F10+$H10-1),2,IF(AND($D10="Milestone",CS$5&gt;=$F10,CS$5&lt;=$F10+$H10-1),1,""))</f>
        <v/>
      </c>
      <c r="CT10" s="13" t="str">
        <f ca="1">IF(AND($D10="Goal",CT$5&gt;=$F10,CT$5&lt;=$F10+$H10-1),2,IF(AND($D10="Milestone",CT$5&gt;=$F10,CT$5&lt;=$F10+$H10-1),1,""))</f>
        <v/>
      </c>
      <c r="CU10" s="13" t="str">
        <f ca="1">IF(AND($D10="Goal",CU$5&gt;=$F10,CU$5&lt;=$F10+$H10-1),2,IF(AND($D10="Milestone",CU$5&gt;=$F10,CU$5&lt;=$F10+$H10-1),1,""))</f>
        <v/>
      </c>
      <c r="CV10" s="13" t="str">
        <f ca="1">IF(AND($D10="Goal",CV$5&gt;=$F10,CV$5&lt;=$F10+$H10-1),2,IF(AND($D10="Milestone",CV$5&gt;=$F10,CV$5&lt;=$F10+$H10-1),1,""))</f>
        <v/>
      </c>
      <c r="CW10" s="13" t="str">
        <f ca="1">IF(AND($D10="Goal",CW$5&gt;=$F10,CW$5&lt;=$F10+$H10-1),2,IF(AND($D10="Milestone",CW$5&gt;=$F10,CW$5&lt;=$F10+$H10-1),1,""))</f>
        <v/>
      </c>
      <c r="CX10" s="13" t="str">
        <f ca="1">IF(AND($D10="Goal",CX$5&gt;=$F10,CX$5&lt;=$F10+$H10-1),2,IF(AND($D10="Milestone",CX$5&gt;=$F10,CX$5&lt;=$F10+$H10-1),1,""))</f>
        <v/>
      </c>
      <c r="CY10" s="13" t="str">
        <f ca="1">IF(AND($D10="Goal",CY$5&gt;=$F10,CY$5&lt;=$F10+$H10-1),2,IF(AND($D10="Milestone",CY$5&gt;=$F10,CY$5&lt;=$F10+$H10-1),1,""))</f>
        <v/>
      </c>
      <c r="CZ10" s="13" t="str">
        <f ca="1">IF(AND($D10="Goal",CZ$5&gt;=$F10,CZ$5&lt;=$F10+$H10-1),2,IF(AND($D10="Milestone",CZ$5&gt;=$F10,CZ$5&lt;=$F10+$H10-1),1,""))</f>
        <v/>
      </c>
      <c r="DA10" s="13" t="str">
        <f ca="1">IF(AND($D10="Goal",DA$5&gt;=$F10,DA$5&lt;=$F10+$H10-1),2,IF(AND($D10="Milestone",DA$5&gt;=$F10,DA$5&lt;=$F10+$H10-1),1,""))</f>
        <v/>
      </c>
      <c r="DB10" s="13" t="str">
        <f ca="1">IF(AND($D10="Goal",DB$5&gt;=$F10,DB$5&lt;=$F10+$H10-1),2,IF(AND($D10="Milestone",DB$5&gt;=$F10,DB$5&lt;=$F10+$H10-1),1,""))</f>
        <v/>
      </c>
      <c r="DC10" s="24" t="str">
        <f ca="1">IF(AND($D10="Goal",DC$5&gt;=$F10,DC$5&lt;=$F10+$H10-1),2,IF(AND($D10="Milestone",DC$5&gt;=$F10,DC$5&lt;=$F10+$H10-1),1,""))</f>
        <v/>
      </c>
    </row>
    <row r="11" spans="1:107" ht="15" x14ac:dyDescent="0.25">
      <c r="A11" s="8" t="str">
        <f>Budget!C12</f>
        <v>2_2</v>
      </c>
      <c r="B11" s="8" t="str">
        <f>IFERROR(INDEX(tblBudget[Task Name],MATCH(tblMilestones[[#This Row],[MS_Task]],tblBudget[MS_Task],0)),"Unknown task")</f>
        <v>Data analysis and regression</v>
      </c>
      <c r="C11" s="8"/>
      <c r="D11" s="8" t="s">
        <v>7</v>
      </c>
      <c r="E11" s="10">
        <v>0</v>
      </c>
      <c r="F11" s="20">
        <f>F10+(G10+tblMilestones[[#This Row],[Offset Weeks]])*7</f>
        <v>45333</v>
      </c>
      <c r="G11" s="11">
        <v>5</v>
      </c>
      <c r="H11" s="11">
        <f>tblMilestones[[#This Row],[No. Weeks]]*7</f>
        <v>35</v>
      </c>
      <c r="I11" s="11">
        <v>2</v>
      </c>
      <c r="J11" s="20">
        <f>tblMilestones[[#This Row],[Start]]+tblMilestones[[#This Row],[No. Days]]</f>
        <v>45368</v>
      </c>
      <c r="K11" s="33">
        <f>INDEX(tblBudget[Extended Cost],MATCH(tblMilestones[[#This Row],[MS_Task]],tblBudget[MS_Task],0))</f>
        <v>31700</v>
      </c>
      <c r="L11" s="32">
        <f>IFERROR(tblMilestones[[#This Row],[Task $]]*tblMilestones[[#This Row],[Progress]],"")</f>
        <v>0</v>
      </c>
      <c r="M11" s="33">
        <v>0</v>
      </c>
      <c r="N11" s="45">
        <f>IFERROR(tblMilestones[[#This Row],[Burn $]]-tblMilestones[[#This Row],[Invoiced $]],"")</f>
        <v>0</v>
      </c>
      <c r="O11" s="11"/>
      <c r="P11" s="23" t="str">
        <f ca="1">IF(AND($D11="Goal",P$5&gt;=$F11,P$5&lt;=$F11+$H11-1),2,IF(AND($D11="Milestone",P$5&gt;=$F11,P$5&lt;=$F11+$H11-1),1,""))</f>
        <v/>
      </c>
      <c r="Q11" s="16" t="str">
        <f ca="1">IF(AND($D11="Goal",Q$5&gt;=$F11,Q$5&lt;=$F11+$H11-1),2,IF(AND($D11="Milestone",Q$5&gt;=$F11,Q$5&lt;=$F11+$H11-1),1,""))</f>
        <v/>
      </c>
      <c r="R11" s="13" t="str">
        <f ca="1">IF(AND($D11="Goal",R$5&gt;=$F11,R$5&lt;=$F11+$H11-1),2,IF(AND($D11="Milestone",R$5&gt;=$F11,R$5&lt;=$F11+$H11-1),1,""))</f>
        <v/>
      </c>
      <c r="S11" s="13" t="str">
        <f ca="1">IF(AND($D11="Goal",S$5&gt;=$F11,S$5&lt;=$F11+$H11-1),2,IF(AND($D11="Milestone",S$5&gt;=$F11,S$5&lt;=$F11+$H11-1),1,""))</f>
        <v/>
      </c>
      <c r="T11" s="13" t="str">
        <f ca="1">IF(AND($D11="Goal",T$5&gt;=$F11,T$5&lt;=$F11+$H11-1),2,IF(AND($D11="Milestone",T$5&gt;=$F11,T$5&lt;=$F11+$H11-1),1,""))</f>
        <v/>
      </c>
      <c r="U11" s="13" t="str">
        <f ca="1">IF(AND($D11="Goal",U$5&gt;=$F11,U$5&lt;=$F11+$H11-1),2,IF(AND($D11="Milestone",U$5&gt;=$F11,U$5&lt;=$F11+$H11-1),1,""))</f>
        <v/>
      </c>
      <c r="V11" s="13" t="str">
        <f ca="1">IF(AND($D11="Goal",V$5&gt;=$F11,V$5&lt;=$F11+$H11-1),2,IF(AND($D11="Milestone",V$5&gt;=$F11,V$5&lt;=$F11+$H11-1),1,""))</f>
        <v/>
      </c>
      <c r="W11" s="13" t="str">
        <f ca="1">IF(AND($D11="Goal",W$5&gt;=$F11,W$5&lt;=$F11+$H11-1),2,IF(AND($D11="Milestone",W$5&gt;=$F11,W$5&lt;=$F11+$H11-1),1,""))</f>
        <v/>
      </c>
      <c r="X11" s="13" t="str">
        <f ca="1">IF(AND($D11="Goal",X$5&gt;=$F11,X$5&lt;=$F11+$H11-1),2,IF(AND($D11="Milestone",X$5&gt;=$F11,X$5&lt;=$F11+$H11-1),1,""))</f>
        <v/>
      </c>
      <c r="Y11" s="13" t="str">
        <f ca="1">IF(AND($D11="Goal",Y$5&gt;=$F11,Y$5&lt;=$F11+$H11-1),2,IF(AND($D11="Milestone",Y$5&gt;=$F11,Y$5&lt;=$F11+$H11-1),1,""))</f>
        <v/>
      </c>
      <c r="Z11" s="13" t="str">
        <f ca="1">IF(AND($D11="Goal",Z$5&gt;=$F11,Z$5&lt;=$F11+$H11-1),2,IF(AND($D11="Milestone",Z$5&gt;=$F11,Z$5&lt;=$F11+$H11-1),1,""))</f>
        <v/>
      </c>
      <c r="AA11" s="13" t="str">
        <f ca="1">IF(AND($D11="Goal",AA$5&gt;=$F11,AA$5&lt;=$F11+$H11-1),2,IF(AND($D11="Milestone",AA$5&gt;=$F11,AA$5&lt;=$F11+$H11-1),1,""))</f>
        <v/>
      </c>
      <c r="AB11" s="13" t="str">
        <f ca="1">IF(AND($D11="Goal",AB$5&gt;=$F11,AB$5&lt;=$F11+$H11-1),2,IF(AND($D11="Milestone",AB$5&gt;=$F11,AB$5&lt;=$F11+$H11-1),1,""))</f>
        <v/>
      </c>
      <c r="AC11" s="13" t="str">
        <f ca="1">IF(AND($D11="Goal",AC$5&gt;=$F11,AC$5&lt;=$F11+$H11-1),2,IF(AND($D11="Milestone",AC$5&gt;=$F11,AC$5&lt;=$F11+$H11-1),1,""))</f>
        <v/>
      </c>
      <c r="AD11" s="13" t="str">
        <f ca="1">IF(AND($D11="Goal",AD$5&gt;=$F11,AD$5&lt;=$F11+$H11-1),2,IF(AND($D11="Milestone",AD$5&gt;=$F11,AD$5&lt;=$F11+$H11-1),1,""))</f>
        <v/>
      </c>
      <c r="AE11" s="13" t="str">
        <f ca="1">IF(AND($D11="Goal",AE$5&gt;=$F11,AE$5&lt;=$F11+$H11-1),2,IF(AND($D11="Milestone",AE$5&gt;=$F11,AE$5&lt;=$F11+$H11-1),1,""))</f>
        <v/>
      </c>
      <c r="AF11" s="13" t="str">
        <f ca="1">IF(AND($D11="Goal",AF$5&gt;=$F11,AF$5&lt;=$F11+$H11-1),2,IF(AND($D11="Milestone",AF$5&gt;=$F11,AF$5&lt;=$F11+$H11-1),1,""))</f>
        <v/>
      </c>
      <c r="AG11" s="13" t="str">
        <f ca="1">IF(AND($D11="Goal",AG$5&gt;=$F11,AG$5&lt;=$F11+$H11-1),2,IF(AND($D11="Milestone",AG$5&gt;=$F11,AG$5&lt;=$F11+$H11-1),1,""))</f>
        <v/>
      </c>
      <c r="AH11" s="13" t="str">
        <f ca="1">IF(AND($D11="Goal",AH$5&gt;=$F11,AH$5&lt;=$F11+$H11-1),2,IF(AND($D11="Milestone",AH$5&gt;=$F11,AH$5&lt;=$F11+$H11-1),1,""))</f>
        <v/>
      </c>
      <c r="AI11" s="13" t="str">
        <f ca="1">IF(AND($D11="Goal",AI$5&gt;=$F11,AI$5&lt;=$F11+$H11-1),2,IF(AND($D11="Milestone",AI$5&gt;=$F11,AI$5&lt;=$F11+$H11-1),1,""))</f>
        <v/>
      </c>
      <c r="AJ11" s="13" t="str">
        <f ca="1">IF(AND($D11="Goal",AJ$5&gt;=$F11,AJ$5&lt;=$F11+$H11-1),2,IF(AND($D11="Milestone",AJ$5&gt;=$F11,AJ$5&lt;=$F11+$H11-1),1,""))</f>
        <v/>
      </c>
      <c r="AK11" s="13" t="str">
        <f ca="1">IF(AND($D11="Goal",AK$5&gt;=$F11,AK$5&lt;=$F11+$H11-1),2,IF(AND($D11="Milestone",AK$5&gt;=$F11,AK$5&lt;=$F11+$H11-1),1,""))</f>
        <v/>
      </c>
      <c r="AL11" s="13" t="str">
        <f ca="1">IF(AND($D11="Goal",AL$5&gt;=$F11,AL$5&lt;=$F11+$H11-1),2,IF(AND($D11="Milestone",AL$5&gt;=$F11,AL$5&lt;=$F11+$H11-1),1,""))</f>
        <v/>
      </c>
      <c r="AM11" s="13" t="str">
        <f ca="1">IF(AND($D11="Goal",AM$5&gt;=$F11,AM$5&lt;=$F11+$H11-1),2,IF(AND($D11="Milestone",AM$5&gt;=$F11,AM$5&lt;=$F11+$H11-1),1,""))</f>
        <v/>
      </c>
      <c r="AN11" s="13" t="str">
        <f ca="1">IF(AND($D11="Goal",AN$5&gt;=$F11,AN$5&lt;=$F11+$H11-1),2,IF(AND($D11="Milestone",AN$5&gt;=$F11,AN$5&lt;=$F11+$H11-1),1,""))</f>
        <v/>
      </c>
      <c r="AO11" s="13" t="str">
        <f ca="1">IF(AND($D11="Goal",AO$5&gt;=$F11,AO$5&lt;=$F11+$H11-1),2,IF(AND($D11="Milestone",AO$5&gt;=$F11,AO$5&lt;=$F11+$H11-1),1,""))</f>
        <v/>
      </c>
      <c r="AP11" s="13" t="str">
        <f ca="1">IF(AND($D11="Goal",AP$5&gt;=$F11,AP$5&lt;=$F11+$H11-1),2,IF(AND($D11="Milestone",AP$5&gt;=$F11,AP$5&lt;=$F11+$H11-1),1,""))</f>
        <v/>
      </c>
      <c r="AQ11" s="13" t="str">
        <f ca="1">IF(AND($D11="Goal",AQ$5&gt;=$F11,AQ$5&lt;=$F11+$H11-1),2,IF(AND($D11="Milestone",AQ$5&gt;=$F11,AQ$5&lt;=$F11+$H11-1),1,""))</f>
        <v/>
      </c>
      <c r="AR11" s="13" t="str">
        <f ca="1">IF(AND($D11="Goal",AR$5&gt;=$F11,AR$5&lt;=$F11+$H11-1),2,IF(AND($D11="Milestone",AR$5&gt;=$F11,AR$5&lt;=$F11+$H11-1),1,""))</f>
        <v/>
      </c>
      <c r="AS11" s="13" t="str">
        <f ca="1">IF(AND($D11="Goal",AS$5&gt;=$F11,AS$5&lt;=$F11+$H11-1),2,IF(AND($D11="Milestone",AS$5&gt;=$F11,AS$5&lt;=$F11+$H11-1),1,""))</f>
        <v/>
      </c>
      <c r="AT11" s="13" t="str">
        <f ca="1">IF(AND($D11="Goal",AT$5&gt;=$F11,AT$5&lt;=$F11+$H11-1),2,IF(AND($D11="Milestone",AT$5&gt;=$F11,AT$5&lt;=$F11+$H11-1),1,""))</f>
        <v/>
      </c>
      <c r="AU11" s="13" t="str">
        <f ca="1">IF(AND($D11="Goal",AU$5&gt;=$F11,AU$5&lt;=$F11+$H11-1),2,IF(AND($D11="Milestone",AU$5&gt;=$F11,AU$5&lt;=$F11+$H11-1),1,""))</f>
        <v/>
      </c>
      <c r="AV11" s="13" t="str">
        <f ca="1">IF(AND($D11="Goal",AV$5&gt;=$F11,AV$5&lt;=$F11+$H11-1),2,IF(AND($D11="Milestone",AV$5&gt;=$F11,AV$5&lt;=$F11+$H11-1),1,""))</f>
        <v/>
      </c>
      <c r="AW11" s="13" t="str">
        <f ca="1">IF(AND($D11="Goal",AW$5&gt;=$F11,AW$5&lt;=$F11+$H11-1),2,IF(AND($D11="Milestone",AW$5&gt;=$F11,AW$5&lt;=$F11+$H11-1),1,""))</f>
        <v/>
      </c>
      <c r="AX11" s="13" t="str">
        <f ca="1">IF(AND($D11="Goal",AX$5&gt;=$F11,AX$5&lt;=$F11+$H11-1),2,IF(AND($D11="Milestone",AX$5&gt;=$F11,AX$5&lt;=$F11+$H11-1),1,""))</f>
        <v/>
      </c>
      <c r="AY11" s="13" t="str">
        <f ca="1">IF(AND($D11="Goal",AY$5&gt;=$F11,AY$5&lt;=$F11+$H11-1),2,IF(AND($D11="Milestone",AY$5&gt;=$F11,AY$5&lt;=$F11+$H11-1),1,""))</f>
        <v/>
      </c>
      <c r="AZ11" s="13" t="str">
        <f ca="1">IF(AND($D11="Goal",AZ$5&gt;=$F11,AZ$5&lt;=$F11+$H11-1),2,IF(AND($D11="Milestone",AZ$5&gt;=$F11,AZ$5&lt;=$F11+$H11-1),1,""))</f>
        <v/>
      </c>
      <c r="BA11" s="13" t="str">
        <f ca="1">IF(AND($D11="Goal",BA$5&gt;=$F11,BA$5&lt;=$F11+$H11-1),2,IF(AND($D11="Milestone",BA$5&gt;=$F11,BA$5&lt;=$F11+$H11-1),1,""))</f>
        <v/>
      </c>
      <c r="BB11" s="13" t="str">
        <f ca="1">IF(AND($D11="Goal",BB$5&gt;=$F11,BB$5&lt;=$F11+$H11-1),2,IF(AND($D11="Milestone",BB$5&gt;=$F11,BB$5&lt;=$F11+$H11-1),1,""))</f>
        <v/>
      </c>
      <c r="BC11" s="13" t="str">
        <f ca="1">IF(AND($D11="Goal",BC$5&gt;=$F11,BC$5&lt;=$F11+$H11-1),2,IF(AND($D11="Milestone",BC$5&gt;=$F11,BC$5&lt;=$F11+$H11-1),1,""))</f>
        <v/>
      </c>
      <c r="BD11" s="13" t="str">
        <f ca="1">IF(AND($D11="Goal",BD$5&gt;=$F11,BD$5&lt;=$F11+$H11-1),2,IF(AND($D11="Milestone",BD$5&gt;=$F11,BD$5&lt;=$F11+$H11-1),1,""))</f>
        <v/>
      </c>
      <c r="BE11" s="13" t="str">
        <f ca="1">IF(AND($D11="Goal",BE$5&gt;=$F11,BE$5&lt;=$F11+$H11-1),2,IF(AND($D11="Milestone",BE$5&gt;=$F11,BE$5&lt;=$F11+$H11-1),1,""))</f>
        <v/>
      </c>
      <c r="BF11" s="13" t="str">
        <f ca="1">IF(AND($D11="Goal",BF$5&gt;=$F11,BF$5&lt;=$F11+$H11-1),2,IF(AND($D11="Milestone",BF$5&gt;=$F11,BF$5&lt;=$F11+$H11-1),1,""))</f>
        <v/>
      </c>
      <c r="BG11" s="13" t="str">
        <f ca="1">IF(AND($D11="Goal",BG$5&gt;=$F11,BG$5&lt;=$F11+$H11-1),2,IF(AND($D11="Milestone",BG$5&gt;=$F11,BG$5&lt;=$F11+$H11-1),1,""))</f>
        <v/>
      </c>
      <c r="BH11" s="13" t="str">
        <f ca="1">IF(AND($D11="Goal",BH$5&gt;=$F11,BH$5&lt;=$F11+$H11-1),2,IF(AND($D11="Milestone",BH$5&gt;=$F11,BH$5&lt;=$F11+$H11-1),1,""))</f>
        <v/>
      </c>
      <c r="BI11" s="13" t="str">
        <f ca="1">IF(AND($D11="Goal",BI$5&gt;=$F11,BI$5&lt;=$F11+$H11-1),2,IF(AND($D11="Milestone",BI$5&gt;=$F11,BI$5&lt;=$F11+$H11-1),1,""))</f>
        <v/>
      </c>
      <c r="BJ11" s="13" t="str">
        <f ca="1">IF(AND($D11="Goal",BJ$5&gt;=$F11,BJ$5&lt;=$F11+$H11-1),2,IF(AND($D11="Milestone",BJ$5&gt;=$F11,BJ$5&lt;=$F11+$H11-1),1,""))</f>
        <v/>
      </c>
      <c r="BK11" s="13" t="str">
        <f ca="1">IF(AND($D11="Goal",BK$5&gt;=$F11,BK$5&lt;=$F11+$H11-1),2,IF(AND($D11="Milestone",BK$5&gt;=$F11,BK$5&lt;=$F11+$H11-1),1,""))</f>
        <v/>
      </c>
      <c r="BL11" s="13" t="str">
        <f ca="1">IF(AND($D11="Goal",BL$5&gt;=$F11,BL$5&lt;=$F11+$H11-1),2,IF(AND($D11="Milestone",BL$5&gt;=$F11,BL$5&lt;=$F11+$H11-1),1,""))</f>
        <v/>
      </c>
      <c r="BM11" s="13" t="str">
        <f ca="1">IF(AND($D11="Goal",BM$5&gt;=$F11,BM$5&lt;=$F11+$H11-1),2,IF(AND($D11="Milestone",BM$5&gt;=$F11,BM$5&lt;=$F11+$H11-1),1,""))</f>
        <v/>
      </c>
      <c r="BN11" s="13" t="str">
        <f ca="1">IF(AND($D11="Goal",BN$5&gt;=$F11,BN$5&lt;=$F11+$H11-1),2,IF(AND($D11="Milestone",BN$5&gt;=$F11,BN$5&lt;=$F11+$H11-1),1,""))</f>
        <v/>
      </c>
      <c r="BO11" s="13" t="str">
        <f ca="1">IF(AND($D11="Goal",BO$5&gt;=$F11,BO$5&lt;=$F11+$H11-1),2,IF(AND($D11="Milestone",BO$5&gt;=$F11,BO$5&lt;=$F11+$H11-1),1,""))</f>
        <v/>
      </c>
      <c r="BP11" s="13" t="str">
        <f ca="1">IF(AND($D11="Goal",BP$5&gt;=$F11,BP$5&lt;=$F11+$H11-1),2,IF(AND($D11="Milestone",BP$5&gt;=$F11,BP$5&lt;=$F11+$H11-1),1,""))</f>
        <v/>
      </c>
      <c r="BQ11" s="13" t="str">
        <f ca="1">IF(AND($D11="Goal",BQ$5&gt;=$F11,BQ$5&lt;=$F11+$H11-1),2,IF(AND($D11="Milestone",BQ$5&gt;=$F11,BQ$5&lt;=$F11+$H11-1),1,""))</f>
        <v/>
      </c>
      <c r="BR11" s="13" t="str">
        <f ca="1">IF(AND($D11="Goal",BR$5&gt;=$F11,BR$5&lt;=$F11+$H11-1),2,IF(AND($D11="Milestone",BR$5&gt;=$F11,BR$5&lt;=$F11+$H11-1),1,""))</f>
        <v/>
      </c>
      <c r="BS11" s="13" t="str">
        <f ca="1">IF(AND($D11="Goal",BS$5&gt;=$F11,BS$5&lt;=$F11+$H11-1),2,IF(AND($D11="Milestone",BS$5&gt;=$F11,BS$5&lt;=$F11+$H11-1),1,""))</f>
        <v/>
      </c>
      <c r="BT11" s="13" t="str">
        <f ca="1">IF(AND($D11="Goal",BT$5&gt;=$F11,BT$5&lt;=$F11+$H11-1),2,IF(AND($D11="Milestone",BT$5&gt;=$F11,BT$5&lt;=$F11+$H11-1),1,""))</f>
        <v/>
      </c>
      <c r="BU11" s="13" t="str">
        <f ca="1">IF(AND($D11="Goal",BU$5&gt;=$F11,BU$5&lt;=$F11+$H11-1),2,IF(AND($D11="Milestone",BU$5&gt;=$F11,BU$5&lt;=$F11+$H11-1),1,""))</f>
        <v/>
      </c>
      <c r="BV11" s="13" t="str">
        <f ca="1">IF(AND($D11="Goal",BV$5&gt;=$F11,BV$5&lt;=$F11+$H11-1),2,IF(AND($D11="Milestone",BV$5&gt;=$F11,BV$5&lt;=$F11+$H11-1),1,""))</f>
        <v/>
      </c>
      <c r="BW11" s="13" t="str">
        <f ca="1">IF(AND($D11="Goal",BW$5&gt;=$F11,BW$5&lt;=$F11+$H11-1),2,IF(AND($D11="Milestone",BW$5&gt;=$F11,BW$5&lt;=$F11+$H11-1),1,""))</f>
        <v/>
      </c>
      <c r="BX11" s="13" t="str">
        <f ca="1">IF(AND($D11="Goal",BX$5&gt;=$F11,BX$5&lt;=$F11+$H11-1),2,IF(AND($D11="Milestone",BX$5&gt;=$F11,BX$5&lt;=$F11+$H11-1),1,""))</f>
        <v/>
      </c>
      <c r="BY11" s="13" t="str">
        <f ca="1">IF(AND($D11="Goal",BY$5&gt;=$F11,BY$5&lt;=$F11+$H11-1),2,IF(AND($D11="Milestone",BY$5&gt;=$F11,BY$5&lt;=$F11+$H11-1),1,""))</f>
        <v/>
      </c>
      <c r="BZ11" s="13" t="str">
        <f ca="1">IF(AND($D11="Goal",BZ$5&gt;=$F11,BZ$5&lt;=$F11+$H11-1),2,IF(AND($D11="Milestone",BZ$5&gt;=$F11,BZ$5&lt;=$F11+$H11-1),1,""))</f>
        <v/>
      </c>
      <c r="CA11" s="13" t="str">
        <f ca="1">IF(AND($D11="Goal",CA$5&gt;=$F11,CA$5&lt;=$F11+$H11-1),2,IF(AND($D11="Milestone",CA$5&gt;=$F11,CA$5&lt;=$F11+$H11-1),1,""))</f>
        <v/>
      </c>
      <c r="CB11" s="13" t="str">
        <f ca="1">IF(AND($D11="Goal",CB$5&gt;=$F11,CB$5&lt;=$F11+$H11-1),2,IF(AND($D11="Milestone",CB$5&gt;=$F11,CB$5&lt;=$F11+$H11-1),1,""))</f>
        <v/>
      </c>
      <c r="CC11" s="13" t="str">
        <f ca="1">IF(AND($D11="Goal",CC$5&gt;=$F11,CC$5&lt;=$F11+$H11-1),2,IF(AND($D11="Milestone",CC$5&gt;=$F11,CC$5&lt;=$F11+$H11-1),1,""))</f>
        <v/>
      </c>
      <c r="CD11" s="13" t="str">
        <f ca="1">IF(AND($D11="Goal",CD$5&gt;=$F11,CD$5&lt;=$F11+$H11-1),2,IF(AND($D11="Milestone",CD$5&gt;=$F11,CD$5&lt;=$F11+$H11-1),1,""))</f>
        <v/>
      </c>
      <c r="CE11" s="13" t="str">
        <f ca="1">IF(AND($D11="Goal",CE$5&gt;=$F11,CE$5&lt;=$F11+$H11-1),2,IF(AND($D11="Milestone",CE$5&gt;=$F11,CE$5&lt;=$F11+$H11-1),1,""))</f>
        <v/>
      </c>
      <c r="CF11" s="13" t="str">
        <f ca="1">IF(AND($D11="Goal",CF$5&gt;=$F11,CF$5&lt;=$F11+$H11-1),2,IF(AND($D11="Milestone",CF$5&gt;=$F11,CF$5&lt;=$F11+$H11-1),1,""))</f>
        <v/>
      </c>
      <c r="CG11" s="13" t="str">
        <f ca="1">IF(AND($D11="Goal",CG$5&gt;=$F11,CG$5&lt;=$F11+$H11-1),2,IF(AND($D11="Milestone",CG$5&gt;=$F11,CG$5&lt;=$F11+$H11-1),1,""))</f>
        <v/>
      </c>
      <c r="CH11" s="13" t="str">
        <f ca="1">IF(AND($D11="Goal",CH$5&gt;=$F11,CH$5&lt;=$F11+$H11-1),2,IF(AND($D11="Milestone",CH$5&gt;=$F11,CH$5&lt;=$F11+$H11-1),1,""))</f>
        <v/>
      </c>
      <c r="CI11" s="13" t="str">
        <f ca="1">IF(AND($D11="Goal",CI$5&gt;=$F11,CI$5&lt;=$F11+$H11-1),2,IF(AND($D11="Milestone",CI$5&gt;=$F11,CI$5&lt;=$F11+$H11-1),1,""))</f>
        <v/>
      </c>
      <c r="CJ11" s="13" t="str">
        <f ca="1">IF(AND($D11="Goal",CJ$5&gt;=$F11,CJ$5&lt;=$F11+$H11-1),2,IF(AND($D11="Milestone",CJ$5&gt;=$F11,CJ$5&lt;=$F11+$H11-1),1,""))</f>
        <v/>
      </c>
      <c r="CK11" s="13" t="str">
        <f ca="1">IF(AND($D11="Goal",CK$5&gt;=$F11,CK$5&lt;=$F11+$H11-1),2,IF(AND($D11="Milestone",CK$5&gt;=$F11,CK$5&lt;=$F11+$H11-1),1,""))</f>
        <v/>
      </c>
      <c r="CL11" s="13" t="str">
        <f ca="1">IF(AND($D11="Goal",CL$5&gt;=$F11,CL$5&lt;=$F11+$H11-1),2,IF(AND($D11="Milestone",CL$5&gt;=$F11,CL$5&lt;=$F11+$H11-1),1,""))</f>
        <v/>
      </c>
      <c r="CM11" s="13" t="str">
        <f ca="1">IF(AND($D11="Goal",CM$5&gt;=$F11,CM$5&lt;=$F11+$H11-1),2,IF(AND($D11="Milestone",CM$5&gt;=$F11,CM$5&lt;=$F11+$H11-1),1,""))</f>
        <v/>
      </c>
      <c r="CN11" s="13" t="str">
        <f ca="1">IF(AND($D11="Goal",CN$5&gt;=$F11,CN$5&lt;=$F11+$H11-1),2,IF(AND($D11="Milestone",CN$5&gt;=$F11,CN$5&lt;=$F11+$H11-1),1,""))</f>
        <v/>
      </c>
      <c r="CO11" s="13" t="str">
        <f ca="1">IF(AND($D11="Goal",CO$5&gt;=$F11,CO$5&lt;=$F11+$H11-1),2,IF(AND($D11="Milestone",CO$5&gt;=$F11,CO$5&lt;=$F11+$H11-1),1,""))</f>
        <v/>
      </c>
      <c r="CP11" s="13" t="str">
        <f ca="1">IF(AND($D11="Goal",CP$5&gt;=$F11,CP$5&lt;=$F11+$H11-1),2,IF(AND($D11="Milestone",CP$5&gt;=$F11,CP$5&lt;=$F11+$H11-1),1,""))</f>
        <v/>
      </c>
      <c r="CQ11" s="13" t="str">
        <f ca="1">IF(AND($D11="Goal",CQ$5&gt;=$F11,CQ$5&lt;=$F11+$H11-1),2,IF(AND($D11="Milestone",CQ$5&gt;=$F11,CQ$5&lt;=$F11+$H11-1),1,""))</f>
        <v/>
      </c>
      <c r="CR11" s="13" t="str">
        <f ca="1">IF(AND($D11="Goal",CR$5&gt;=$F11,CR$5&lt;=$F11+$H11-1),2,IF(AND($D11="Milestone",CR$5&gt;=$F11,CR$5&lt;=$F11+$H11-1),1,""))</f>
        <v/>
      </c>
      <c r="CS11" s="13" t="str">
        <f ca="1">IF(AND($D11="Goal",CS$5&gt;=$F11,CS$5&lt;=$F11+$H11-1),2,IF(AND($D11="Milestone",CS$5&gt;=$F11,CS$5&lt;=$F11+$H11-1),1,""))</f>
        <v/>
      </c>
      <c r="CT11" s="13" t="str">
        <f ca="1">IF(AND($D11="Goal",CT$5&gt;=$F11,CT$5&lt;=$F11+$H11-1),2,IF(AND($D11="Milestone",CT$5&gt;=$F11,CT$5&lt;=$F11+$H11-1),1,""))</f>
        <v/>
      </c>
      <c r="CU11" s="13" t="str">
        <f ca="1">IF(AND($D11="Goal",CU$5&gt;=$F11,CU$5&lt;=$F11+$H11-1),2,IF(AND($D11="Milestone",CU$5&gt;=$F11,CU$5&lt;=$F11+$H11-1),1,""))</f>
        <v/>
      </c>
      <c r="CV11" s="13" t="str">
        <f ca="1">IF(AND($D11="Goal",CV$5&gt;=$F11,CV$5&lt;=$F11+$H11-1),2,IF(AND($D11="Milestone",CV$5&gt;=$F11,CV$5&lt;=$F11+$H11-1),1,""))</f>
        <v/>
      </c>
      <c r="CW11" s="13" t="str">
        <f ca="1">IF(AND($D11="Goal",CW$5&gt;=$F11,CW$5&lt;=$F11+$H11-1),2,IF(AND($D11="Milestone",CW$5&gt;=$F11,CW$5&lt;=$F11+$H11-1),1,""))</f>
        <v/>
      </c>
      <c r="CX11" s="13" t="str">
        <f ca="1">IF(AND($D11="Goal",CX$5&gt;=$F11,CX$5&lt;=$F11+$H11-1),2,IF(AND($D11="Milestone",CX$5&gt;=$F11,CX$5&lt;=$F11+$H11-1),1,""))</f>
        <v/>
      </c>
      <c r="CY11" s="13" t="str">
        <f ca="1">IF(AND($D11="Goal",CY$5&gt;=$F11,CY$5&lt;=$F11+$H11-1),2,IF(AND($D11="Milestone",CY$5&gt;=$F11,CY$5&lt;=$F11+$H11-1),1,""))</f>
        <v/>
      </c>
      <c r="CZ11" s="13" t="str">
        <f ca="1">IF(AND($D11="Goal",CZ$5&gt;=$F11,CZ$5&lt;=$F11+$H11-1),2,IF(AND($D11="Milestone",CZ$5&gt;=$F11,CZ$5&lt;=$F11+$H11-1),1,""))</f>
        <v/>
      </c>
      <c r="DA11" s="13" t="str">
        <f ca="1">IF(AND($D11="Goal",DA$5&gt;=$F11,DA$5&lt;=$F11+$H11-1),2,IF(AND($D11="Milestone",DA$5&gt;=$F11,DA$5&lt;=$F11+$H11-1),1,""))</f>
        <v/>
      </c>
      <c r="DB11" s="13" t="str">
        <f ca="1">IF(AND($D11="Goal",DB$5&gt;=$F11,DB$5&lt;=$F11+$H11-1),2,IF(AND($D11="Milestone",DB$5&gt;=$F11,DB$5&lt;=$F11+$H11-1),1,""))</f>
        <v/>
      </c>
      <c r="DC11" s="24" t="str">
        <f ca="1">IF(AND($D11="Goal",DC$5&gt;=$F11,DC$5&lt;=$F11+$H11-1),2,IF(AND($D11="Milestone",DC$5&gt;=$F11,DC$5&lt;=$F11+$H11-1),1,""))</f>
        <v/>
      </c>
    </row>
    <row r="12" spans="1:107" ht="15" x14ac:dyDescent="0.25">
      <c r="A12" s="8" t="str">
        <f>Budget!C13</f>
        <v>2_3</v>
      </c>
      <c r="B12" s="8" t="str">
        <f>IFERROR(INDEX(tblBudget[Task Name],MATCH(tblMilestones[[#This Row],[MS_Task]],tblBudget[MS_Task],0)),"Unknown task")</f>
        <v>Draft report</v>
      </c>
      <c r="C12" s="8"/>
      <c r="D12" s="8" t="s">
        <v>5</v>
      </c>
      <c r="E12" s="10">
        <v>0</v>
      </c>
      <c r="F12" s="20">
        <f>F11+(G11+tblMilestones[[#This Row],[Offset Weeks]])*7</f>
        <v>45354</v>
      </c>
      <c r="G12" s="11">
        <v>8</v>
      </c>
      <c r="H12" s="11">
        <f>tblMilestones[[#This Row],[No. Weeks]]*7</f>
        <v>56</v>
      </c>
      <c r="I12" s="11">
        <v>-2</v>
      </c>
      <c r="J12" s="20">
        <f>tblMilestones[[#This Row],[Start]]+tblMilestones[[#This Row],[No. Days]]</f>
        <v>45410</v>
      </c>
      <c r="K12" s="33">
        <f>INDEX(tblBudget[Extended Cost],MATCH(tblMilestones[[#This Row],[MS_Task]],tblBudget[MS_Task],0))</f>
        <v>22140.000000000011</v>
      </c>
      <c r="L12" s="32">
        <f>IFERROR(tblMilestones[[#This Row],[Task $]]*tblMilestones[[#This Row],[Progress]],"")</f>
        <v>0</v>
      </c>
      <c r="M12" s="33">
        <v>0</v>
      </c>
      <c r="N12" s="45">
        <f>IFERROR(tblMilestones[[#This Row],[Burn $]]-tblMilestones[[#This Row],[Invoiced $]],"")</f>
        <v>0</v>
      </c>
      <c r="O12" s="11"/>
      <c r="P12" s="23"/>
      <c r="Q12" s="16"/>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24"/>
    </row>
    <row r="13" spans="1:107" ht="15" x14ac:dyDescent="0.25">
      <c r="A13" s="8" t="str">
        <f>Budget!C14</f>
        <v>2_4</v>
      </c>
      <c r="B13" s="8" t="str">
        <f>IFERROR(INDEX(tblBudget[Task Name],MATCH(tblMilestones[[#This Row],[MS_Task]],tblBudget[MS_Task],0)),"Unknown task")</f>
        <v>Revise draft</v>
      </c>
      <c r="C13" s="8"/>
      <c r="D13" s="8" t="s">
        <v>6</v>
      </c>
      <c r="E13" s="10">
        <v>0</v>
      </c>
      <c r="F13" s="20">
        <f>F12+(G12+tblMilestones[[#This Row],[Offset Weeks]])*7</f>
        <v>45396</v>
      </c>
      <c r="G13" s="11">
        <v>12</v>
      </c>
      <c r="H13" s="11">
        <f>tblMilestones[[#This Row],[No. Weeks]]*7</f>
        <v>84</v>
      </c>
      <c r="I13" s="11">
        <v>-2</v>
      </c>
      <c r="J13" s="20">
        <f>tblMilestones[[#This Row],[Start]]+tblMilestones[[#This Row],[No. Days]]</f>
        <v>45480</v>
      </c>
      <c r="K13" s="33">
        <f>INDEX(tblBudget[Extended Cost],MATCH(tblMilestones[[#This Row],[MS_Task]],tblBudget[MS_Task],0))</f>
        <v>25000</v>
      </c>
      <c r="L13" s="32">
        <f>IFERROR(tblMilestones[[#This Row],[Task $]]*tblMilestones[[#This Row],[Progress]],"")</f>
        <v>0</v>
      </c>
      <c r="M13" s="33">
        <v>0</v>
      </c>
      <c r="N13" s="45">
        <f>IFERROR(tblMilestones[[#This Row],[Burn $]]-tblMilestones[[#This Row],[Invoiced $]],"")</f>
        <v>0</v>
      </c>
      <c r="O13" s="11"/>
      <c r="P13" s="23" t="str">
        <f ca="1">IF(AND($D13="Goal",P$5&gt;=$F13,P$5&lt;=$F13+$H13-1),2,IF(AND($D13="Milestone",P$5&gt;=$F13,P$5&lt;=$F13+$H13-1),1,""))</f>
        <v/>
      </c>
      <c r="Q13" s="16" t="str">
        <f ca="1">IF(AND($D13="Goal",Q$5&gt;=$F13,Q$5&lt;=$F13+$H13-1),2,IF(AND($D13="Milestone",Q$5&gt;=$F13,Q$5&lt;=$F13+$H13-1),1,""))</f>
        <v/>
      </c>
      <c r="R13" s="13" t="str">
        <f ca="1">IF(AND($D13="Goal",R$5&gt;=$F13,R$5&lt;=$F13+$H13-1),2,IF(AND($D13="Milestone",R$5&gt;=$F13,R$5&lt;=$F13+$H13-1),1,""))</f>
        <v/>
      </c>
      <c r="S13" s="13" t="str">
        <f ca="1">IF(AND($D13="Goal",S$5&gt;=$F13,S$5&lt;=$F13+$H13-1),2,IF(AND($D13="Milestone",S$5&gt;=$F13,S$5&lt;=$F13+$H13-1),1,""))</f>
        <v/>
      </c>
      <c r="T13" s="13" t="str">
        <f ca="1">IF(AND($D13="Goal",T$5&gt;=$F13,T$5&lt;=$F13+$H13-1),2,IF(AND($D13="Milestone",T$5&gt;=$F13,T$5&lt;=$F13+$H13-1),1,""))</f>
        <v/>
      </c>
      <c r="U13" s="13" t="str">
        <f ca="1">IF(AND($D13="Goal",U$5&gt;=$F13,U$5&lt;=$F13+$H13-1),2,IF(AND($D13="Milestone",U$5&gt;=$F13,U$5&lt;=$F13+$H13-1),1,""))</f>
        <v/>
      </c>
      <c r="V13" s="13" t="str">
        <f ca="1">IF(AND($D13="Goal",V$5&gt;=$F13,V$5&lt;=$F13+$H13-1),2,IF(AND($D13="Milestone",V$5&gt;=$F13,V$5&lt;=$F13+$H13-1),1,""))</f>
        <v/>
      </c>
      <c r="W13" s="13" t="str">
        <f ca="1">IF(AND($D13="Goal",W$5&gt;=$F13,W$5&lt;=$F13+$H13-1),2,IF(AND($D13="Milestone",W$5&gt;=$F13,W$5&lt;=$F13+$H13-1),1,""))</f>
        <v/>
      </c>
      <c r="X13" s="13" t="str">
        <f ca="1">IF(AND($D13="Goal",X$5&gt;=$F13,X$5&lt;=$F13+$H13-1),2,IF(AND($D13="Milestone",X$5&gt;=$F13,X$5&lt;=$F13+$H13-1),1,""))</f>
        <v/>
      </c>
      <c r="Y13" s="13" t="str">
        <f ca="1">IF(AND($D13="Goal",Y$5&gt;=$F13,Y$5&lt;=$F13+$H13-1),2,IF(AND($D13="Milestone",Y$5&gt;=$F13,Y$5&lt;=$F13+$H13-1),1,""))</f>
        <v/>
      </c>
      <c r="Z13" s="13" t="str">
        <f ca="1">IF(AND($D13="Goal",Z$5&gt;=$F13,Z$5&lt;=$F13+$H13-1),2,IF(AND($D13="Milestone",Z$5&gt;=$F13,Z$5&lt;=$F13+$H13-1),1,""))</f>
        <v/>
      </c>
      <c r="AA13" s="13" t="str">
        <f ca="1">IF(AND($D13="Goal",AA$5&gt;=$F13,AA$5&lt;=$F13+$H13-1),2,IF(AND($D13="Milestone",AA$5&gt;=$F13,AA$5&lt;=$F13+$H13-1),1,""))</f>
        <v/>
      </c>
      <c r="AB13" s="13" t="str">
        <f ca="1">IF(AND($D13="Goal",AB$5&gt;=$F13,AB$5&lt;=$F13+$H13-1),2,IF(AND($D13="Milestone",AB$5&gt;=$F13,AB$5&lt;=$F13+$H13-1),1,""))</f>
        <v/>
      </c>
      <c r="AC13" s="13" t="str">
        <f ca="1">IF(AND($D13="Goal",AC$5&gt;=$F13,AC$5&lt;=$F13+$H13-1),2,IF(AND($D13="Milestone",AC$5&gt;=$F13,AC$5&lt;=$F13+$H13-1),1,""))</f>
        <v/>
      </c>
      <c r="AD13" s="13" t="str">
        <f ca="1">IF(AND($D13="Goal",AD$5&gt;=$F13,AD$5&lt;=$F13+$H13-1),2,IF(AND($D13="Milestone",AD$5&gt;=$F13,AD$5&lt;=$F13+$H13-1),1,""))</f>
        <v/>
      </c>
      <c r="AE13" s="13" t="str">
        <f ca="1">IF(AND($D13="Goal",AE$5&gt;=$F13,AE$5&lt;=$F13+$H13-1),2,IF(AND($D13="Milestone",AE$5&gt;=$F13,AE$5&lt;=$F13+$H13-1),1,""))</f>
        <v/>
      </c>
      <c r="AF13" s="13" t="str">
        <f ca="1">IF(AND($D13="Goal",AF$5&gt;=$F13,AF$5&lt;=$F13+$H13-1),2,IF(AND($D13="Milestone",AF$5&gt;=$F13,AF$5&lt;=$F13+$H13-1),1,""))</f>
        <v/>
      </c>
      <c r="AG13" s="13" t="str">
        <f ca="1">IF(AND($D13="Goal",AG$5&gt;=$F13,AG$5&lt;=$F13+$H13-1),2,IF(AND($D13="Milestone",AG$5&gt;=$F13,AG$5&lt;=$F13+$H13-1),1,""))</f>
        <v/>
      </c>
      <c r="AH13" s="13" t="str">
        <f ca="1">IF(AND($D13="Goal",AH$5&gt;=$F13,AH$5&lt;=$F13+$H13-1),2,IF(AND($D13="Milestone",AH$5&gt;=$F13,AH$5&lt;=$F13+$H13-1),1,""))</f>
        <v/>
      </c>
      <c r="AI13" s="13" t="str">
        <f ca="1">IF(AND($D13="Goal",AI$5&gt;=$F13,AI$5&lt;=$F13+$H13-1),2,IF(AND($D13="Milestone",AI$5&gt;=$F13,AI$5&lt;=$F13+$H13-1),1,""))</f>
        <v/>
      </c>
      <c r="AJ13" s="13" t="str">
        <f ca="1">IF(AND($D13="Goal",AJ$5&gt;=$F13,AJ$5&lt;=$F13+$H13-1),2,IF(AND($D13="Milestone",AJ$5&gt;=$F13,AJ$5&lt;=$F13+$H13-1),1,""))</f>
        <v/>
      </c>
      <c r="AK13" s="13" t="str">
        <f ca="1">IF(AND($D13="Goal",AK$5&gt;=$F13,AK$5&lt;=$F13+$H13-1),2,IF(AND($D13="Milestone",AK$5&gt;=$F13,AK$5&lt;=$F13+$H13-1),1,""))</f>
        <v/>
      </c>
      <c r="AL13" s="13" t="str">
        <f ca="1">IF(AND($D13="Goal",AL$5&gt;=$F13,AL$5&lt;=$F13+$H13-1),2,IF(AND($D13="Milestone",AL$5&gt;=$F13,AL$5&lt;=$F13+$H13-1),1,""))</f>
        <v/>
      </c>
      <c r="AM13" s="13" t="str">
        <f ca="1">IF(AND($D13="Goal",AM$5&gt;=$F13,AM$5&lt;=$F13+$H13-1),2,IF(AND($D13="Milestone",AM$5&gt;=$F13,AM$5&lt;=$F13+$H13-1),1,""))</f>
        <v/>
      </c>
      <c r="AN13" s="13" t="str">
        <f ca="1">IF(AND($D13="Goal",AN$5&gt;=$F13,AN$5&lt;=$F13+$H13-1),2,IF(AND($D13="Milestone",AN$5&gt;=$F13,AN$5&lt;=$F13+$H13-1),1,""))</f>
        <v/>
      </c>
      <c r="AO13" s="13" t="str">
        <f ca="1">IF(AND($D13="Goal",AO$5&gt;=$F13,AO$5&lt;=$F13+$H13-1),2,IF(AND($D13="Milestone",AO$5&gt;=$F13,AO$5&lt;=$F13+$H13-1),1,""))</f>
        <v/>
      </c>
      <c r="AP13" s="13" t="str">
        <f ca="1">IF(AND($D13="Goal",AP$5&gt;=$F13,AP$5&lt;=$F13+$H13-1),2,IF(AND($D13="Milestone",AP$5&gt;=$F13,AP$5&lt;=$F13+$H13-1),1,""))</f>
        <v/>
      </c>
      <c r="AQ13" s="13" t="str">
        <f ca="1">IF(AND($D13="Goal",AQ$5&gt;=$F13,AQ$5&lt;=$F13+$H13-1),2,IF(AND($D13="Milestone",AQ$5&gt;=$F13,AQ$5&lt;=$F13+$H13-1),1,""))</f>
        <v/>
      </c>
      <c r="AR13" s="13" t="str">
        <f ca="1">IF(AND($D13="Goal",AR$5&gt;=$F13,AR$5&lt;=$F13+$H13-1),2,IF(AND($D13="Milestone",AR$5&gt;=$F13,AR$5&lt;=$F13+$H13-1),1,""))</f>
        <v/>
      </c>
      <c r="AS13" s="13" t="str">
        <f ca="1">IF(AND($D13="Goal",AS$5&gt;=$F13,AS$5&lt;=$F13+$H13-1),2,IF(AND($D13="Milestone",AS$5&gt;=$F13,AS$5&lt;=$F13+$H13-1),1,""))</f>
        <v/>
      </c>
      <c r="AT13" s="13" t="str">
        <f ca="1">IF(AND($D13="Goal",AT$5&gt;=$F13,AT$5&lt;=$F13+$H13-1),2,IF(AND($D13="Milestone",AT$5&gt;=$F13,AT$5&lt;=$F13+$H13-1),1,""))</f>
        <v/>
      </c>
      <c r="AU13" s="13" t="str">
        <f ca="1">IF(AND($D13="Goal",AU$5&gt;=$F13,AU$5&lt;=$F13+$H13-1),2,IF(AND($D13="Milestone",AU$5&gt;=$F13,AU$5&lt;=$F13+$H13-1),1,""))</f>
        <v/>
      </c>
      <c r="AV13" s="13" t="str">
        <f ca="1">IF(AND($D13="Goal",AV$5&gt;=$F13,AV$5&lt;=$F13+$H13-1),2,IF(AND($D13="Milestone",AV$5&gt;=$F13,AV$5&lt;=$F13+$H13-1),1,""))</f>
        <v/>
      </c>
      <c r="AW13" s="13" t="str">
        <f ca="1">IF(AND($D13="Goal",AW$5&gt;=$F13,AW$5&lt;=$F13+$H13-1),2,IF(AND($D13="Milestone",AW$5&gt;=$F13,AW$5&lt;=$F13+$H13-1),1,""))</f>
        <v/>
      </c>
      <c r="AX13" s="13" t="str">
        <f ca="1">IF(AND($D13="Goal",AX$5&gt;=$F13,AX$5&lt;=$F13+$H13-1),2,IF(AND($D13="Milestone",AX$5&gt;=$F13,AX$5&lt;=$F13+$H13-1),1,""))</f>
        <v/>
      </c>
      <c r="AY13" s="13" t="str">
        <f ca="1">IF(AND($D13="Goal",AY$5&gt;=$F13,AY$5&lt;=$F13+$H13-1),2,IF(AND($D13="Milestone",AY$5&gt;=$F13,AY$5&lt;=$F13+$H13-1),1,""))</f>
        <v/>
      </c>
      <c r="AZ13" s="13" t="str">
        <f ca="1">IF(AND($D13="Goal",AZ$5&gt;=$F13,AZ$5&lt;=$F13+$H13-1),2,IF(AND($D13="Milestone",AZ$5&gt;=$F13,AZ$5&lt;=$F13+$H13-1),1,""))</f>
        <v/>
      </c>
      <c r="BA13" s="13" t="str">
        <f ca="1">IF(AND($D13="Goal",BA$5&gt;=$F13,BA$5&lt;=$F13+$H13-1),2,IF(AND($D13="Milestone",BA$5&gt;=$F13,BA$5&lt;=$F13+$H13-1),1,""))</f>
        <v/>
      </c>
      <c r="BB13" s="13" t="str">
        <f ca="1">IF(AND($D13="Goal",BB$5&gt;=$F13,BB$5&lt;=$F13+$H13-1),2,IF(AND($D13="Milestone",BB$5&gt;=$F13,BB$5&lt;=$F13+$H13-1),1,""))</f>
        <v/>
      </c>
      <c r="BC13" s="13" t="str">
        <f ca="1">IF(AND($D13="Goal",BC$5&gt;=$F13,BC$5&lt;=$F13+$H13-1),2,IF(AND($D13="Milestone",BC$5&gt;=$F13,BC$5&lt;=$F13+$H13-1),1,""))</f>
        <v/>
      </c>
      <c r="BD13" s="13" t="str">
        <f ca="1">IF(AND($D13="Goal",BD$5&gt;=$F13,BD$5&lt;=$F13+$H13-1),2,IF(AND($D13="Milestone",BD$5&gt;=$F13,BD$5&lt;=$F13+$H13-1),1,""))</f>
        <v/>
      </c>
      <c r="BE13" s="13" t="str">
        <f ca="1">IF(AND($D13="Goal",BE$5&gt;=$F13,BE$5&lt;=$F13+$H13-1),2,IF(AND($D13="Milestone",BE$5&gt;=$F13,BE$5&lt;=$F13+$H13-1),1,""))</f>
        <v/>
      </c>
      <c r="BF13" s="13" t="str">
        <f ca="1">IF(AND($D13="Goal",BF$5&gt;=$F13,BF$5&lt;=$F13+$H13-1),2,IF(AND($D13="Milestone",BF$5&gt;=$F13,BF$5&lt;=$F13+$H13-1),1,""))</f>
        <v/>
      </c>
      <c r="BG13" s="13" t="str">
        <f ca="1">IF(AND($D13="Goal",BG$5&gt;=$F13,BG$5&lt;=$F13+$H13-1),2,IF(AND($D13="Milestone",BG$5&gt;=$F13,BG$5&lt;=$F13+$H13-1),1,""))</f>
        <v/>
      </c>
      <c r="BH13" s="13" t="str">
        <f ca="1">IF(AND($D13="Goal",BH$5&gt;=$F13,BH$5&lt;=$F13+$H13-1),2,IF(AND($D13="Milestone",BH$5&gt;=$F13,BH$5&lt;=$F13+$H13-1),1,""))</f>
        <v/>
      </c>
      <c r="BI13" s="13" t="str">
        <f ca="1">IF(AND($D13="Goal",BI$5&gt;=$F13,BI$5&lt;=$F13+$H13-1),2,IF(AND($D13="Milestone",BI$5&gt;=$F13,BI$5&lt;=$F13+$H13-1),1,""))</f>
        <v/>
      </c>
      <c r="BJ13" s="13" t="str">
        <f ca="1">IF(AND($D13="Goal",BJ$5&gt;=$F13,BJ$5&lt;=$F13+$H13-1),2,IF(AND($D13="Milestone",BJ$5&gt;=$F13,BJ$5&lt;=$F13+$H13-1),1,""))</f>
        <v/>
      </c>
      <c r="BK13" s="13" t="str">
        <f ca="1">IF(AND($D13="Goal",BK$5&gt;=$F13,BK$5&lt;=$F13+$H13-1),2,IF(AND($D13="Milestone",BK$5&gt;=$F13,BK$5&lt;=$F13+$H13-1),1,""))</f>
        <v/>
      </c>
      <c r="BL13" s="13" t="str">
        <f ca="1">IF(AND($D13="Goal",BL$5&gt;=$F13,BL$5&lt;=$F13+$H13-1),2,IF(AND($D13="Milestone",BL$5&gt;=$F13,BL$5&lt;=$F13+$H13-1),1,""))</f>
        <v/>
      </c>
      <c r="BM13" s="13" t="str">
        <f ca="1">IF(AND($D13="Goal",BM$5&gt;=$F13,BM$5&lt;=$F13+$H13-1),2,IF(AND($D13="Milestone",BM$5&gt;=$F13,BM$5&lt;=$F13+$H13-1),1,""))</f>
        <v/>
      </c>
      <c r="BN13" s="13" t="str">
        <f ca="1">IF(AND($D13="Goal",BN$5&gt;=$F13,BN$5&lt;=$F13+$H13-1),2,IF(AND($D13="Milestone",BN$5&gt;=$F13,BN$5&lt;=$F13+$H13-1),1,""))</f>
        <v/>
      </c>
      <c r="BO13" s="13" t="str">
        <f ca="1">IF(AND($D13="Goal",BO$5&gt;=$F13,BO$5&lt;=$F13+$H13-1),2,IF(AND($D13="Milestone",BO$5&gt;=$F13,BO$5&lt;=$F13+$H13-1),1,""))</f>
        <v/>
      </c>
      <c r="BP13" s="13" t="str">
        <f ca="1">IF(AND($D13="Goal",BP$5&gt;=$F13,BP$5&lt;=$F13+$H13-1),2,IF(AND($D13="Milestone",BP$5&gt;=$F13,BP$5&lt;=$F13+$H13-1),1,""))</f>
        <v/>
      </c>
      <c r="BQ13" s="13" t="str">
        <f ca="1">IF(AND($D13="Goal",BQ$5&gt;=$F13,BQ$5&lt;=$F13+$H13-1),2,IF(AND($D13="Milestone",BQ$5&gt;=$F13,BQ$5&lt;=$F13+$H13-1),1,""))</f>
        <v/>
      </c>
      <c r="BR13" s="13" t="str">
        <f ca="1">IF(AND($D13="Goal",BR$5&gt;=$F13,BR$5&lt;=$F13+$H13-1),2,IF(AND($D13="Milestone",BR$5&gt;=$F13,BR$5&lt;=$F13+$H13-1),1,""))</f>
        <v/>
      </c>
      <c r="BS13" s="13" t="str">
        <f ca="1">IF(AND($D13="Goal",BS$5&gt;=$F13,BS$5&lt;=$F13+$H13-1),2,IF(AND($D13="Milestone",BS$5&gt;=$F13,BS$5&lt;=$F13+$H13-1),1,""))</f>
        <v/>
      </c>
      <c r="BT13" s="13" t="str">
        <f ca="1">IF(AND($D13="Goal",BT$5&gt;=$F13,BT$5&lt;=$F13+$H13-1),2,IF(AND($D13="Milestone",BT$5&gt;=$F13,BT$5&lt;=$F13+$H13-1),1,""))</f>
        <v/>
      </c>
      <c r="BU13" s="13" t="str">
        <f ca="1">IF(AND($D13="Goal",BU$5&gt;=$F13,BU$5&lt;=$F13+$H13-1),2,IF(AND($D13="Milestone",BU$5&gt;=$F13,BU$5&lt;=$F13+$H13-1),1,""))</f>
        <v/>
      </c>
      <c r="BV13" s="13" t="str">
        <f ca="1">IF(AND($D13="Goal",BV$5&gt;=$F13,BV$5&lt;=$F13+$H13-1),2,IF(AND($D13="Milestone",BV$5&gt;=$F13,BV$5&lt;=$F13+$H13-1),1,""))</f>
        <v/>
      </c>
      <c r="BW13" s="13" t="str">
        <f ca="1">IF(AND($D13="Goal",BW$5&gt;=$F13,BW$5&lt;=$F13+$H13-1),2,IF(AND($D13="Milestone",BW$5&gt;=$F13,BW$5&lt;=$F13+$H13-1),1,""))</f>
        <v/>
      </c>
      <c r="BX13" s="13" t="str">
        <f ca="1">IF(AND($D13="Goal",BX$5&gt;=$F13,BX$5&lt;=$F13+$H13-1),2,IF(AND($D13="Milestone",BX$5&gt;=$F13,BX$5&lt;=$F13+$H13-1),1,""))</f>
        <v/>
      </c>
      <c r="BY13" s="13" t="str">
        <f ca="1">IF(AND($D13="Goal",BY$5&gt;=$F13,BY$5&lt;=$F13+$H13-1),2,IF(AND($D13="Milestone",BY$5&gt;=$F13,BY$5&lt;=$F13+$H13-1),1,""))</f>
        <v/>
      </c>
      <c r="BZ13" s="13" t="str">
        <f ca="1">IF(AND($D13="Goal",BZ$5&gt;=$F13,BZ$5&lt;=$F13+$H13-1),2,IF(AND($D13="Milestone",BZ$5&gt;=$F13,BZ$5&lt;=$F13+$H13-1),1,""))</f>
        <v/>
      </c>
      <c r="CA13" s="13" t="str">
        <f ca="1">IF(AND($D13="Goal",CA$5&gt;=$F13,CA$5&lt;=$F13+$H13-1),2,IF(AND($D13="Milestone",CA$5&gt;=$F13,CA$5&lt;=$F13+$H13-1),1,""))</f>
        <v/>
      </c>
      <c r="CB13" s="13" t="str">
        <f ca="1">IF(AND($D13="Goal",CB$5&gt;=$F13,CB$5&lt;=$F13+$H13-1),2,IF(AND($D13="Milestone",CB$5&gt;=$F13,CB$5&lt;=$F13+$H13-1),1,""))</f>
        <v/>
      </c>
      <c r="CC13" s="13" t="str">
        <f ca="1">IF(AND($D13="Goal",CC$5&gt;=$F13,CC$5&lt;=$F13+$H13-1),2,IF(AND($D13="Milestone",CC$5&gt;=$F13,CC$5&lt;=$F13+$H13-1),1,""))</f>
        <v/>
      </c>
      <c r="CD13" s="13" t="str">
        <f ca="1">IF(AND($D13="Goal",CD$5&gt;=$F13,CD$5&lt;=$F13+$H13-1),2,IF(AND($D13="Milestone",CD$5&gt;=$F13,CD$5&lt;=$F13+$H13-1),1,""))</f>
        <v/>
      </c>
      <c r="CE13" s="13" t="str">
        <f ca="1">IF(AND($D13="Goal",CE$5&gt;=$F13,CE$5&lt;=$F13+$H13-1),2,IF(AND($D13="Milestone",CE$5&gt;=$F13,CE$5&lt;=$F13+$H13-1),1,""))</f>
        <v/>
      </c>
      <c r="CF13" s="13" t="str">
        <f ca="1">IF(AND($D13="Goal",CF$5&gt;=$F13,CF$5&lt;=$F13+$H13-1),2,IF(AND($D13="Milestone",CF$5&gt;=$F13,CF$5&lt;=$F13+$H13-1),1,""))</f>
        <v/>
      </c>
      <c r="CG13" s="13" t="str">
        <f ca="1">IF(AND($D13="Goal",CG$5&gt;=$F13,CG$5&lt;=$F13+$H13-1),2,IF(AND($D13="Milestone",CG$5&gt;=$F13,CG$5&lt;=$F13+$H13-1),1,""))</f>
        <v/>
      </c>
      <c r="CH13" s="13" t="str">
        <f ca="1">IF(AND($D13="Goal",CH$5&gt;=$F13,CH$5&lt;=$F13+$H13-1),2,IF(AND($D13="Milestone",CH$5&gt;=$F13,CH$5&lt;=$F13+$H13-1),1,""))</f>
        <v/>
      </c>
      <c r="CI13" s="13" t="str">
        <f ca="1">IF(AND($D13="Goal",CI$5&gt;=$F13,CI$5&lt;=$F13+$H13-1),2,IF(AND($D13="Milestone",CI$5&gt;=$F13,CI$5&lt;=$F13+$H13-1),1,""))</f>
        <v/>
      </c>
      <c r="CJ13" s="13" t="str">
        <f ca="1">IF(AND($D13="Goal",CJ$5&gt;=$F13,CJ$5&lt;=$F13+$H13-1),2,IF(AND($D13="Milestone",CJ$5&gt;=$F13,CJ$5&lt;=$F13+$H13-1),1,""))</f>
        <v/>
      </c>
      <c r="CK13" s="13" t="str">
        <f ca="1">IF(AND($D13="Goal",CK$5&gt;=$F13,CK$5&lt;=$F13+$H13-1),2,IF(AND($D13="Milestone",CK$5&gt;=$F13,CK$5&lt;=$F13+$H13-1),1,""))</f>
        <v/>
      </c>
      <c r="CL13" s="13" t="str">
        <f ca="1">IF(AND($D13="Goal",CL$5&gt;=$F13,CL$5&lt;=$F13+$H13-1),2,IF(AND($D13="Milestone",CL$5&gt;=$F13,CL$5&lt;=$F13+$H13-1),1,""))</f>
        <v/>
      </c>
      <c r="CM13" s="13" t="str">
        <f ca="1">IF(AND($D13="Goal",CM$5&gt;=$F13,CM$5&lt;=$F13+$H13-1),2,IF(AND($D13="Milestone",CM$5&gt;=$F13,CM$5&lt;=$F13+$H13-1),1,""))</f>
        <v/>
      </c>
      <c r="CN13" s="13" t="str">
        <f ca="1">IF(AND($D13="Goal",CN$5&gt;=$F13,CN$5&lt;=$F13+$H13-1),2,IF(AND($D13="Milestone",CN$5&gt;=$F13,CN$5&lt;=$F13+$H13-1),1,""))</f>
        <v/>
      </c>
      <c r="CO13" s="13" t="str">
        <f ca="1">IF(AND($D13="Goal",CO$5&gt;=$F13,CO$5&lt;=$F13+$H13-1),2,IF(AND($D13="Milestone",CO$5&gt;=$F13,CO$5&lt;=$F13+$H13-1),1,""))</f>
        <v/>
      </c>
      <c r="CP13" s="13" t="str">
        <f ca="1">IF(AND($D13="Goal",CP$5&gt;=$F13,CP$5&lt;=$F13+$H13-1),2,IF(AND($D13="Milestone",CP$5&gt;=$F13,CP$5&lt;=$F13+$H13-1),1,""))</f>
        <v/>
      </c>
      <c r="CQ13" s="13" t="str">
        <f ca="1">IF(AND($D13="Goal",CQ$5&gt;=$F13,CQ$5&lt;=$F13+$H13-1),2,IF(AND($D13="Milestone",CQ$5&gt;=$F13,CQ$5&lt;=$F13+$H13-1),1,""))</f>
        <v/>
      </c>
      <c r="CR13" s="13" t="str">
        <f ca="1">IF(AND($D13="Goal",CR$5&gt;=$F13,CR$5&lt;=$F13+$H13-1),2,IF(AND($D13="Milestone",CR$5&gt;=$F13,CR$5&lt;=$F13+$H13-1),1,""))</f>
        <v/>
      </c>
      <c r="CS13" s="13" t="str">
        <f ca="1">IF(AND($D13="Goal",CS$5&gt;=$F13,CS$5&lt;=$F13+$H13-1),2,IF(AND($D13="Milestone",CS$5&gt;=$F13,CS$5&lt;=$F13+$H13-1),1,""))</f>
        <v/>
      </c>
      <c r="CT13" s="13" t="str">
        <f ca="1">IF(AND($D13="Goal",CT$5&gt;=$F13,CT$5&lt;=$F13+$H13-1),2,IF(AND($D13="Milestone",CT$5&gt;=$F13,CT$5&lt;=$F13+$H13-1),1,""))</f>
        <v/>
      </c>
      <c r="CU13" s="13" t="str">
        <f ca="1">IF(AND($D13="Goal",CU$5&gt;=$F13,CU$5&lt;=$F13+$H13-1),2,IF(AND($D13="Milestone",CU$5&gt;=$F13,CU$5&lt;=$F13+$H13-1),1,""))</f>
        <v/>
      </c>
      <c r="CV13" s="13" t="str">
        <f ca="1">IF(AND($D13="Goal",CV$5&gt;=$F13,CV$5&lt;=$F13+$H13-1),2,IF(AND($D13="Milestone",CV$5&gt;=$F13,CV$5&lt;=$F13+$H13-1),1,""))</f>
        <v/>
      </c>
      <c r="CW13" s="13" t="str">
        <f ca="1">IF(AND($D13="Goal",CW$5&gt;=$F13,CW$5&lt;=$F13+$H13-1),2,IF(AND($D13="Milestone",CW$5&gt;=$F13,CW$5&lt;=$F13+$H13-1),1,""))</f>
        <v/>
      </c>
      <c r="CX13" s="13" t="str">
        <f ca="1">IF(AND($D13="Goal",CX$5&gt;=$F13,CX$5&lt;=$F13+$H13-1),2,IF(AND($D13="Milestone",CX$5&gt;=$F13,CX$5&lt;=$F13+$H13-1),1,""))</f>
        <v/>
      </c>
      <c r="CY13" s="13" t="str">
        <f ca="1">IF(AND($D13="Goal",CY$5&gt;=$F13,CY$5&lt;=$F13+$H13-1),2,IF(AND($D13="Milestone",CY$5&gt;=$F13,CY$5&lt;=$F13+$H13-1),1,""))</f>
        <v/>
      </c>
      <c r="CZ13" s="13" t="str">
        <f ca="1">IF(AND($D13="Goal",CZ$5&gt;=$F13,CZ$5&lt;=$F13+$H13-1),2,IF(AND($D13="Milestone",CZ$5&gt;=$F13,CZ$5&lt;=$F13+$H13-1),1,""))</f>
        <v/>
      </c>
      <c r="DA13" s="13" t="str">
        <f ca="1">IF(AND($D13="Goal",DA$5&gt;=$F13,DA$5&lt;=$F13+$H13-1),2,IF(AND($D13="Milestone",DA$5&gt;=$F13,DA$5&lt;=$F13+$H13-1),1,""))</f>
        <v/>
      </c>
      <c r="DB13" s="13" t="str">
        <f ca="1">IF(AND($D13="Goal",DB$5&gt;=$F13,DB$5&lt;=$F13+$H13-1),2,IF(AND($D13="Milestone",DB$5&gt;=$F13,DB$5&lt;=$F13+$H13-1),1,""))</f>
        <v/>
      </c>
      <c r="DC13" s="24" t="str">
        <f ca="1">IF(AND($D13="Goal",DC$5&gt;=$F13,DC$5&lt;=$F13+$H13-1),2,IF(AND($D13="Milestone",DC$5&gt;=$F13,DC$5&lt;=$F13+$H13-1),1,""))</f>
        <v/>
      </c>
    </row>
    <row r="14" spans="1:107" ht="15" customHeight="1" x14ac:dyDescent="0.25">
      <c r="A14" s="2" t="s">
        <v>55</v>
      </c>
      <c r="G14" s="14"/>
      <c r="H14" s="14"/>
      <c r="I14" s="14"/>
      <c r="J14" s="14"/>
      <c r="K14" s="14"/>
      <c r="L14" s="14"/>
      <c r="M14" s="14"/>
      <c r="N14" s="15"/>
      <c r="O14" s="15"/>
    </row>
    <row r="15" spans="1:107" ht="15" customHeight="1" x14ac:dyDescent="0.25"/>
    <row r="16" spans="1:107" ht="15" customHeight="1" x14ac:dyDescent="0.25">
      <c r="K16"/>
      <c r="L16"/>
      <c r="M16"/>
      <c r="N16"/>
      <c r="O16"/>
    </row>
    <row r="17" spans="1:15" ht="15" customHeight="1" x14ac:dyDescent="0.25">
      <c r="E17" s="4"/>
      <c r="K17"/>
      <c r="L17"/>
      <c r="M17"/>
      <c r="N17"/>
      <c r="O17"/>
    </row>
    <row r="18" spans="1:15" ht="15" customHeight="1" x14ac:dyDescent="0.25">
      <c r="E18" s="4"/>
      <c r="K18"/>
      <c r="L18"/>
      <c r="M18"/>
      <c r="N18"/>
      <c r="O18"/>
    </row>
    <row r="19" spans="1:15" ht="15" customHeight="1" x14ac:dyDescent="0.25">
      <c r="E19" s="4"/>
      <c r="K19"/>
      <c r="L19"/>
      <c r="M19"/>
      <c r="N19"/>
      <c r="O19"/>
    </row>
    <row r="20" spans="1:15" ht="15" customHeight="1" x14ac:dyDescent="0.25">
      <c r="E20" s="4"/>
      <c r="K20"/>
      <c r="L20"/>
      <c r="M20"/>
      <c r="N20"/>
      <c r="O20"/>
    </row>
    <row r="21" spans="1:15" ht="15" customHeight="1" x14ac:dyDescent="0.25">
      <c r="A21"/>
      <c r="B21"/>
      <c r="C21"/>
      <c r="K21"/>
      <c r="L21"/>
      <c r="M21"/>
      <c r="N21"/>
      <c r="O21"/>
    </row>
    <row r="22" spans="1:15" ht="15" customHeight="1" x14ac:dyDescent="0.25">
      <c r="A22"/>
      <c r="B22"/>
      <c r="C22"/>
      <c r="K22"/>
      <c r="L22"/>
      <c r="M22"/>
      <c r="N22"/>
      <c r="O22"/>
    </row>
    <row r="23" spans="1:15" ht="15" customHeight="1" x14ac:dyDescent="0.25">
      <c r="A23"/>
      <c r="B23"/>
      <c r="C23"/>
      <c r="K23"/>
      <c r="L23"/>
      <c r="M23"/>
      <c r="N23"/>
      <c r="O23"/>
    </row>
    <row r="24" spans="1:15" ht="15" customHeight="1" x14ac:dyDescent="0.25">
      <c r="A24"/>
      <c r="B24"/>
      <c r="C24"/>
      <c r="K24"/>
      <c r="L24"/>
      <c r="M24"/>
      <c r="N24"/>
      <c r="O24"/>
    </row>
    <row r="25" spans="1:15" ht="15" customHeight="1" x14ac:dyDescent="0.25">
      <c r="A25"/>
      <c r="B25"/>
      <c r="C25"/>
      <c r="K25"/>
      <c r="L25"/>
      <c r="M25"/>
      <c r="N25"/>
      <c r="O25"/>
    </row>
    <row r="26" spans="1:15" ht="15" customHeight="1" x14ac:dyDescent="0.25">
      <c r="A26"/>
      <c r="B26"/>
      <c r="C26"/>
      <c r="K26"/>
      <c r="L26"/>
      <c r="M26"/>
    </row>
    <row r="27" spans="1:15" ht="15" customHeight="1" x14ac:dyDescent="0.25">
      <c r="A27"/>
      <c r="B27"/>
      <c r="C27"/>
      <c r="K27"/>
      <c r="L27"/>
      <c r="M27"/>
    </row>
    <row r="28" spans="1:15" ht="15" customHeight="1" x14ac:dyDescent="0.25">
      <c r="A28"/>
      <c r="B28"/>
      <c r="C28"/>
      <c r="K28"/>
      <c r="L28"/>
      <c r="M28"/>
    </row>
    <row r="29" spans="1:15" ht="15" customHeight="1" x14ac:dyDescent="0.25">
      <c r="A29"/>
      <c r="B29"/>
      <c r="C29"/>
      <c r="K29"/>
      <c r="L29"/>
      <c r="M29"/>
    </row>
    <row r="30" spans="1:15" ht="15" customHeight="1" x14ac:dyDescent="0.25">
      <c r="A30"/>
      <c r="B30"/>
      <c r="C30"/>
      <c r="K30"/>
      <c r="L30"/>
      <c r="M30"/>
    </row>
    <row r="31" spans="1:15" ht="15" customHeight="1" x14ac:dyDescent="0.25">
      <c r="A31"/>
      <c r="B31"/>
      <c r="C31"/>
      <c r="K31"/>
      <c r="L31"/>
      <c r="M31"/>
    </row>
    <row r="32" spans="1:15" ht="15" customHeight="1" x14ac:dyDescent="0.25">
      <c r="A32"/>
      <c r="B32"/>
      <c r="C32"/>
      <c r="K32"/>
      <c r="L32"/>
      <c r="M32"/>
    </row>
    <row r="33" spans="1:13" ht="15" customHeight="1" x14ac:dyDescent="0.25">
      <c r="A33"/>
      <c r="B33"/>
      <c r="C33"/>
      <c r="K33"/>
      <c r="L33"/>
      <c r="M33"/>
    </row>
    <row r="34" spans="1:13" ht="15" customHeight="1" x14ac:dyDescent="0.25">
      <c r="A34"/>
      <c r="B34"/>
      <c r="C34"/>
      <c r="K34"/>
      <c r="L34"/>
      <c r="M34"/>
    </row>
    <row r="35" spans="1:13" ht="15" customHeight="1" x14ac:dyDescent="0.25">
      <c r="K35"/>
      <c r="L35"/>
      <c r="M35"/>
    </row>
    <row r="36" spans="1:13" ht="15" customHeight="1" x14ac:dyDescent="0.25">
      <c r="K36"/>
      <c r="L36"/>
      <c r="M36"/>
    </row>
    <row r="37" spans="1:13" ht="15" customHeight="1" x14ac:dyDescent="0.25"/>
    <row r="38" spans="1:13" ht="15" customHeight="1" x14ac:dyDescent="0.25"/>
    <row r="39" spans="1:13" ht="15" customHeight="1" x14ac:dyDescent="0.25"/>
    <row r="40" spans="1:13" ht="15" customHeight="1" x14ac:dyDescent="0.25"/>
    <row r="41" spans="1:13" ht="15" customHeight="1" x14ac:dyDescent="0.25"/>
    <row r="42" spans="1:13" ht="15" customHeight="1" x14ac:dyDescent="0.25"/>
    <row r="43" spans="1:13" ht="15" customHeight="1" x14ac:dyDescent="0.25"/>
    <row r="44" spans="1:13" ht="15" customHeight="1" x14ac:dyDescent="0.25"/>
    <row r="45" spans="1:13" ht="15" customHeight="1" x14ac:dyDescent="0.25"/>
    <row r="46" spans="1:13" ht="15" customHeight="1" x14ac:dyDescent="0.25"/>
    <row r="47" spans="1:13" ht="15" customHeight="1" x14ac:dyDescent="0.25"/>
    <row r="48" spans="1:13"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sheetData>
  <mergeCells count="12">
    <mergeCell ref="AO2:AR2"/>
    <mergeCell ref="AJ2:AM2"/>
    <mergeCell ref="AE2:AH2"/>
    <mergeCell ref="AT2:AW2"/>
    <mergeCell ref="P2:S2"/>
    <mergeCell ref="U2:X2"/>
    <mergeCell ref="Z2:AC2"/>
    <mergeCell ref="A1:G1"/>
    <mergeCell ref="A2:G2"/>
    <mergeCell ref="A3:G3"/>
    <mergeCell ref="A4:G4"/>
    <mergeCell ref="P3:S3"/>
  </mergeCells>
  <phoneticPr fontId="13" type="noConversion"/>
  <conditionalFormatting sqref="E5:E13">
    <cfRule type="dataBar" priority="11">
      <dataBar>
        <cfvo type="num" val="0"/>
        <cfvo type="num" val="1"/>
        <color rgb="FF00B050"/>
      </dataBar>
      <extLst>
        <ext xmlns:x14="http://schemas.microsoft.com/office/spreadsheetml/2009/9/main" uri="{B025F937-C7B1-47D3-B67F-A62EFF666E3E}">
          <x14:id>{B0389232-4C98-4A03-AD0E-39F63BAD1F53}</x14:id>
        </ext>
      </extLst>
    </cfRule>
  </conditionalFormatting>
  <conditionalFormatting sqref="P5:BR13 BP6:DB13">
    <cfRule type="expression" dxfId="8" priority="127">
      <formula>AND(TODAY()&gt;=P$5,TODAY()&lt;Q$5)</formula>
    </cfRule>
  </conditionalFormatting>
  <conditionalFormatting sqref="BS5:DC13">
    <cfRule type="expression" dxfId="7" priority="147">
      <formula>AND(TODAY()&gt;=BS$5,TODAY()&lt;#REF!)</formula>
    </cfRule>
  </conditionalFormatting>
  <conditionalFormatting sqref="P6:DC13">
    <cfRule type="expression" dxfId="6" priority="172" stopIfTrue="1">
      <formula>AND($D6="Low Risk",P$5&gt;=$F6,P$5&lt;=$F6+$H6-1)</formula>
    </cfRule>
    <cfRule type="expression" dxfId="5" priority="173" stopIfTrue="1">
      <formula>AND($D6="High Risk",P$5&gt;=$F6,P$5&lt;=$F6+$H6-1)</formula>
    </cfRule>
    <cfRule type="expression" dxfId="4" priority="174" stopIfTrue="1">
      <formula>AND($D6="On Track",P$5&gt;=$F6,P$5&lt;=$F6+$H6-1)</formula>
    </cfRule>
    <cfRule type="expression" dxfId="3" priority="175" stopIfTrue="1">
      <formula>AND($D6="Med Risk",P$5&gt;=$F6,P$5&lt;=$F6+$H6-1)</formula>
    </cfRule>
    <cfRule type="expression" dxfId="2" priority="176" stopIfTrue="1">
      <formula>AND($D6="Behind",P$5&gt;=$F6,P$5&lt;=$F6+$H6-1)</formula>
    </cfRule>
    <cfRule type="expression" dxfId="1" priority="177" stopIfTrue="1">
      <formula>AND($D6="Completed",P$5&gt;=$F6,P$5&lt;=$F6+$H6-1)</formula>
    </cfRule>
    <cfRule type="expression" dxfId="0" priority="178" stopIfTrue="1">
      <formula>AND(LEN($D6)=0,P$5&gt;=$F6,P$5&lt;=$F6+$H6-1)</formula>
    </cfRule>
  </conditionalFormatting>
  <dataValidations disablePrompts="1" count="1">
    <dataValidation type="list" allowBlank="1" showInputMessage="1" showErrorMessage="1" sqref="D6:D13" xr:uid="{4641AC0A-C0F5-428F-BC45-C1C2D8E5CE11}">
      <formula1>"On Track,Low Risk,Med Risk,High Risk,Completed,Behind"</formula1>
    </dataValidation>
  </dataValidations>
  <printOptions horizontalCentered="1"/>
  <pageMargins left="0.25" right="0.25" top="0.5" bottom="0.5" header="0.3" footer="0.3"/>
  <pageSetup scale="45" fitToHeight="0" orientation="landscape" r:id="rId1"/>
  <headerFooter differentFirst="1" scaleWithDoc="0">
    <oddFooter>Page &amp;P of &amp;N</oddFooter>
  </headerFooter>
  <legacy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x14:cfvo type="num">
                <xm:f>0</xm:f>
              </x14:cfvo>
              <x14:cfvo type="num">
                <xm:f>1</xm:f>
              </x14:cfvo>
              <x14:negativeFillColor rgb="FFFF0000"/>
              <x14:axisColor rgb="FF000000"/>
            </x14:dataBar>
          </x14:cfRule>
          <xm:sqref>E5:E13</xm:sqref>
        </x14:conditionalFormatting>
        <x14:conditionalFormatting xmlns:xm="http://schemas.microsoft.com/office/excel/2006/main">
          <x14:cfRule type="iconSet" priority="171" id="{628A03C6-EE71-4B44-A6BA-69DC45906EA6}">
            <x14:iconSet iconSet="3Stars" showValue="0" custom="1">
              <x14:cfvo type="percent">
                <xm:f>0</xm:f>
              </x14:cfvo>
              <x14:cfvo type="num">
                <xm:f>1</xm:f>
              </x14:cfvo>
              <x14:cfvo type="num">
                <xm:f>2</xm:f>
              </x14:cfvo>
              <x14:cfIcon iconSet="NoIcons" iconId="0"/>
              <x14:cfIcon iconSet="3Flags" iconId="1"/>
              <x14:cfIcon iconSet="3Signs" iconId="0"/>
            </x14:iconSet>
          </x14:cfRule>
          <xm:sqref>P6:DC13</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14</vt:i4>
      </vt:variant>
    </vt:vector>
  </HeadingPairs>
  <TitlesOfParts>
    <vt:vector size="17" baseType="lpstr">
      <vt:lpstr>General</vt:lpstr>
      <vt:lpstr>Budget</vt:lpstr>
      <vt:lpstr>Schedule</vt:lpstr>
      <vt:lpstr>CCEmail</vt:lpstr>
      <vt:lpstr>ContractingContact</vt:lpstr>
      <vt:lpstr>ContractNumber</vt:lpstr>
      <vt:lpstr>ICEmail</vt:lpstr>
      <vt:lpstr>InvoicingContact</vt:lpstr>
      <vt:lpstr>PIEmail</vt:lpstr>
      <vt:lpstr>PrincipalInvestigator</vt:lpstr>
      <vt:lpstr>Schedule!Print_Titles</vt:lpstr>
      <vt:lpstr>Project_Start</vt:lpstr>
      <vt:lpstr>ProjectCode</vt:lpstr>
      <vt:lpstr>ProjectName</vt:lpstr>
      <vt:lpstr>ResearchContractor</vt:lpstr>
      <vt:lpstr>Scrolling_Increment</vt:lpstr>
      <vt:lpstr>startdate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PRCI Milestone - Schedule Tracker</dc:title>
  <dc:creator/>
  <dc:description/>
  <cp:lastModifiedBy/>
  <dcterms:created xsi:type="dcterms:W3CDTF">2018-07-14T00:37:31Z</dcterms:created>
  <dcterms:modified xsi:type="dcterms:W3CDTF">2023-05-26T17:02:40Z</dcterms:modified>
  <cp:category>Schedule</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v-abdarl@microsoft.com</vt:lpwstr>
  </property>
  <property fmtid="{D5CDD505-2E9C-101B-9397-08002B2CF9AE}" pid="5" name="MSIP_Label_f42aa342-8706-4288-bd11-ebb85995028c_SetDate">
    <vt:lpwstr>2018-07-14T00:37:39.5197457Z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